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540" windowWidth="19320" windowHeight="5745" tabRatio="599" activeTab="0"/>
  </bookViews>
  <sheets>
    <sheet name="МС" sheetId="1" r:id="rId1"/>
    <sheet name="снос" sheetId="2" r:id="rId2"/>
  </sheets>
  <definedNames>
    <definedName name="_xlnm.Print_Titles" localSheetId="0">'МС'!$13:$16</definedName>
    <definedName name="_xlnm.Print_Titles" localSheetId="1">'снос'!$13:$16</definedName>
    <definedName name="_xlnm.Print_Area" localSheetId="0">'МС'!$A$1:$T$139</definedName>
    <definedName name="_xlnm.Print_Area" localSheetId="1">'снос'!$A$1:$J$51</definedName>
  </definedNames>
  <calcPr fullCalcOnLoad="1"/>
</workbook>
</file>

<file path=xl/sharedStrings.xml><?xml version="1.0" encoding="utf-8"?>
<sst xmlns="http://schemas.openxmlformats.org/spreadsheetml/2006/main" count="286" uniqueCount="194">
  <si>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</si>
  <si>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</si>
  <si>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</si>
  <si>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</si>
  <si>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</si>
  <si>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</si>
  <si>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</si>
  <si>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</si>
  <si>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</si>
  <si>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</si>
  <si>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</si>
  <si>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</si>
  <si>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</si>
  <si>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</si>
  <si>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</si>
  <si>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</si>
  <si>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</si>
  <si>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Количество расселяемых жилых помещений</t>
  </si>
  <si>
    <t>Расселяемая площадь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</si>
  <si>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</si>
  <si>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</si>
  <si>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</si>
  <si>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</si>
  <si>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</si>
  <si>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</si>
  <si>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</si>
  <si>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</si>
  <si>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человек</t>
  </si>
  <si>
    <t>рублей</t>
  </si>
  <si>
    <t>с. Пестравка, ул. 50 лет Октября, д. 123</t>
  </si>
  <si>
    <t xml:space="preserve">ед. </t>
  </si>
  <si>
    <t>г. Новокуйбышевск, ул.  Горького, д.  11</t>
  </si>
  <si>
    <t>г. Новокуйбышевск, ул. Горького, д.  7а</t>
  </si>
  <si>
    <t>г. Новокуйбышевск, ул.  Ст. Разина, д.  25</t>
  </si>
  <si>
    <t>Итого по  городскому округу Новокуйбышевск</t>
  </si>
  <si>
    <t>г. Новокуйбышевск, ул. Горького, д.  7б</t>
  </si>
  <si>
    <t>г. Новокуйбышевск, ул. Дзержинского, д.  22а</t>
  </si>
  <si>
    <t>г. Новокуйбышевск, ул. Дзержинского, д.  24а</t>
  </si>
  <si>
    <t>Итого по городскому поселению Новосемейкино муниципального района Красноярский</t>
  </si>
  <si>
    <t>Итого по городскому округу Октябрьск</t>
  </si>
  <si>
    <t>п. Новосемейкино, ул. Ново-Садовая, д.  10</t>
  </si>
  <si>
    <t>Итого по городскому округу  Отрадный</t>
  </si>
  <si>
    <t>Итого по городскому округу  Похвистнево</t>
  </si>
  <si>
    <t>Итого по муниципальному району Пестравский</t>
  </si>
  <si>
    <t>Итого по муниципальному району Похвистневский</t>
  </si>
  <si>
    <t>с. Северный Ключ, ул.  Мира, д. 25</t>
  </si>
  <si>
    <t>с. Северный Ключ, ул.  Мира, д. 27</t>
  </si>
  <si>
    <t>с. Северный Ключ, ул.  Мира, д. 29</t>
  </si>
  <si>
    <t>с. Северный Ключ, ул.  Мира, д. 31</t>
  </si>
  <si>
    <t>с. Северный Ключ, ул.  Мира, д. 33</t>
  </si>
  <si>
    <t>Число жителей, планируемых к переселению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</si>
  <si>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</si>
  <si>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</si>
  <si>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</si>
  <si>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</si>
  <si>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</si>
  <si>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</si>
  <si>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</si>
  <si>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</si>
  <si>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</si>
  <si>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</si>
  <si>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</si>
  <si>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</si>
  <si>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</si>
  <si>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</si>
  <si>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</si>
  <si>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</si>
  <si>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</si>
  <si>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</si>
  <si>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</si>
  <si>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</si>
  <si>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</si>
  <si>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</si>
  <si>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</si>
  <si>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</si>
  <si>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</si>
  <si>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</si>
  <si>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</si>
  <si>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</si>
  <si>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</si>
  <si>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</si>
  <si>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</si>
  <si>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</si>
  <si>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</si>
  <si>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</si>
  <si>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</si>
  <si>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</si>
  <si>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</si>
  <si>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</si>
  <si>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</si>
  <si>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</si>
  <si>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</si>
  <si>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г. Октябрьск, переулок Водный, д.  1</t>
  </si>
  <si>
    <t>г. Октябрьск, ул.  Плодовая, д.  3</t>
  </si>
  <si>
    <t>г. Октябрьск, ул.  Скальная, д.  14</t>
  </si>
  <si>
    <t>г. Отрадный, ул. Ленина, д.  60А</t>
  </si>
  <si>
    <t>г. Отрадный, ул. Ленина, д.  60Б</t>
  </si>
  <si>
    <t>г. Отрадный, ул.  Ленина, д.  44</t>
  </si>
  <si>
    <t>г. Отрадный, ул.  Нефтяников, д.  44</t>
  </si>
  <si>
    <t>г. Отрадный, ул.  Нефтяников, д.  42</t>
  </si>
  <si>
    <t>г. Отрадный, ул. Буровиков, д.  33</t>
  </si>
  <si>
    <t>г. Отрадный, ул. Зои Космодемьянской, д.  3</t>
  </si>
  <si>
    <t>г. Похвистнево, ул.  Вокзальная, д. 2</t>
  </si>
  <si>
    <t>г. Похвистнево, ул.  Вокзальная, д. 3</t>
  </si>
  <si>
    <t>г. Похвистнево, ул.  Вокзальная, д. 21</t>
  </si>
  <si>
    <t>г. Похвистнево, ул.  Рабочая, д. 75</t>
  </si>
  <si>
    <t>г. Похвистнево, ул. Ново-Полевая, д. 85</t>
  </si>
  <si>
    <t>г. Похвистнево, ул. Ново-Полевая, д. 85в</t>
  </si>
  <si>
    <t>г. Похвистнево, ул. Ново-Полевая, д. 91д</t>
  </si>
  <si>
    <t>г. Похвистнево, ул.  Первомайская, д. 94</t>
  </si>
  <si>
    <t>г. Похвистнево, ул.  Свирская, д. 10</t>
  </si>
  <si>
    <t>г. Похвистнево, ул.  Вокзальная, д. 5</t>
  </si>
  <si>
    <t>г. Похвистнево, ул.  Вокзальная, д. 4</t>
  </si>
  <si>
    <t>г. Похвистнево, ул.  Вокзальная, д. 15</t>
  </si>
  <si>
    <t>п. Лозовой, ул. Центральная, д. 3</t>
  </si>
  <si>
    <t>п. Овсянка, ул. Садовая, д. 5</t>
  </si>
  <si>
    <t>п. Крюково, ул.  Хлеборобов, д. 23</t>
  </si>
  <si>
    <t>п. Крюково, ул. Хлеборобов, д.  2</t>
  </si>
  <si>
    <t>п. Лозовой, ул. Центральная, д. 28</t>
  </si>
  <si>
    <t>п. Лозовой, ул. Центральная, д. 6</t>
  </si>
  <si>
    <t>п. Лозовой, ул. Центральная, д. 1</t>
  </si>
  <si>
    <t>п. Лозовой, ул. Центральная, д. 12</t>
  </si>
  <si>
    <t>п. Лозовой, ул. Центральная, д. 26</t>
  </si>
  <si>
    <t>Адрес МКД</t>
  </si>
  <si>
    <t>г. Октябрьск, ул.  Заводская, д.  2</t>
  </si>
  <si>
    <t>г. Октябрьск, ул.  Заводская, д.  1</t>
  </si>
  <si>
    <t>г. Октябрьск, ул.  Плодовая, д.  9</t>
  </si>
  <si>
    <t>г. Октябрьск, ул.  Водников, д.  44</t>
  </si>
  <si>
    <t>г. Октябрьск, ул.  Набережная, д.  19</t>
  </si>
  <si>
    <t>№ п/п</t>
  </si>
  <si>
    <t>г. Похвистнево, ул. Ново-Полевая, д. 38</t>
  </si>
  <si>
    <t>г. Отрадный, 1-й Школьный проезд, д.  20</t>
  </si>
  <si>
    <t>г. Отрадный, 2-й Школьный проезд, д.  23</t>
  </si>
  <si>
    <t>Итого по городскому поселению Петра Дубрава муниципального района Волжский</t>
  </si>
  <si>
    <t>п.г.т. Петра Дубрава, ул. Коммунаров, д. 9</t>
  </si>
  <si>
    <t>п.г.т. Петра Дубрава, ул. Коммунаров, д. 13</t>
  </si>
  <si>
    <t>п.г.т. Петра Дубрава, пер. Восточный, д. 8</t>
  </si>
  <si>
    <t>п.г.т. Петра Дубрава, ул. Коммунаров, д. 7</t>
  </si>
  <si>
    <t>п.г.т. Петра Дубрава, пер. Восточный, д. 6</t>
  </si>
  <si>
    <t>г. Октябрьск, ул. Декабристов, д. 12</t>
  </si>
  <si>
    <t>Итого  по субъекту за 2019 год</t>
  </si>
  <si>
    <t>Итого по субъекту за 2019 год с финансовой поддержкой Фонда</t>
  </si>
  <si>
    <t>Итого  по субъекту за 2020 год</t>
  </si>
  <si>
    <t>Итого по этапу 2020 года с финансовой поддержкой Фонда</t>
  </si>
  <si>
    <t>Итого  по субъекту за 2021 год</t>
  </si>
  <si>
    <t>Итого по этапу 2021 года с финансовой поддержкой Фонда</t>
  </si>
  <si>
    <t xml:space="preserve">План мероприятий по переселению граждан из аварийного жилищного фонда, признанного таковым до 1 января 2017 года  </t>
  </si>
  <si>
    <t xml:space="preserve">Источники финансирования программы </t>
  </si>
  <si>
    <t xml:space="preserve">Справочно: Расчетная сумма экономии бюджетных средств </t>
  </si>
  <si>
    <t>за счет переселения граждан по договору о развитии застроенной территории</t>
  </si>
  <si>
    <t xml:space="preserve">за счет переселения граждан в свободный муниципальный фонд </t>
  </si>
  <si>
    <t>руб.</t>
  </si>
  <si>
    <t xml:space="preserve">Справочно: Возмещение части стоимости жилых помещений </t>
  </si>
  <si>
    <t>за счет средств собственников</t>
  </si>
  <si>
    <t>за счет средств иных лиц (инвестора по договору о развитии засроенной территории)</t>
  </si>
  <si>
    <t xml:space="preserve">Итого по муниципальному району Пестравский </t>
  </si>
  <si>
    <t xml:space="preserve">Итого по муниципальному району Сергиевский </t>
  </si>
  <si>
    <t xml:space="preserve">Итого по муниципальному району Кинельский </t>
  </si>
  <si>
    <t xml:space="preserve">Итого по муниципальному району Волжский </t>
  </si>
  <si>
    <t xml:space="preserve">Итого по городскому округу Самара </t>
  </si>
  <si>
    <t xml:space="preserve">Итого по городскому округу Чапаевск </t>
  </si>
  <si>
    <t xml:space="preserve">Итого по городскому округу Кинель </t>
  </si>
  <si>
    <t xml:space="preserve">Итого по городскому округу Похвистнево </t>
  </si>
  <si>
    <t>Итого  по субъекту за 2022 год</t>
  </si>
  <si>
    <t>Итого по этапу 2022 года с финансовой поддержкой Фонда</t>
  </si>
  <si>
    <t>Итого по городскому округу Сызрань</t>
  </si>
  <si>
    <t xml:space="preserve">Итого по городскому округу Отрадный </t>
  </si>
  <si>
    <t xml:space="preserve">Итого по муниципальному району Безенчукский </t>
  </si>
  <si>
    <t xml:space="preserve">Итого по муниципальному району Кинель-Черкасский </t>
  </si>
  <si>
    <t xml:space="preserve">Итого по муниципальному району Большеглушицкий </t>
  </si>
  <si>
    <t>Итого  по субъекту за 2023 год</t>
  </si>
  <si>
    <t>Итого по этапу 2023 года с финансовой поддержкой Фонда</t>
  </si>
  <si>
    <t>Итого по муниципальному району Нефтегорский</t>
  </si>
  <si>
    <t>Итого  по субъекту за 2024 год</t>
  </si>
  <si>
    <t>Итого по этапу 2024 года с финансовой поддержкой Фонда</t>
  </si>
  <si>
    <t>Итого по субъекту за 2023 год</t>
  </si>
  <si>
    <t>Итого по субъекту за 2024 год</t>
  </si>
  <si>
    <t xml:space="preserve">План мероприятий по сносу аварийного жилищного фонда, признанного таковым до 1 января 2017 года  </t>
  </si>
  <si>
    <t xml:space="preserve"> площадь жилых помещений, подлежащая сносу</t>
  </si>
  <si>
    <t>с. Майское, ул. Специалистов, д. 10</t>
  </si>
  <si>
    <t>Итого  по по муниципальному району Пестравский  за 2020 год</t>
  </si>
  <si>
    <t>Итого по по муниципальному району Пестравский за 2023 год</t>
  </si>
  <si>
    <t>Итого по по муниципальному району Пестравский за 2022 год</t>
  </si>
  <si>
    <t>Итого по по муниципальному району Пестравский за 2021 год</t>
  </si>
  <si>
    <t>Итого по по муниципальному району Пестравский за 2024 год</t>
  </si>
  <si>
    <t>Приложение № 5
к постановлению администрации
муниципального района Пестравский
Самарской области
№_____ от_______________</t>
  </si>
  <si>
    <t xml:space="preserve">Приложение 3.1
к муниципальной адресной программе муниципального района Пестравский Самарской области "Переселение граждан из аварийного жилищного фонда, признанного таковым до 1 января 2017 года на территории муниципального района Пестравский Самарской области" до 2025 года </t>
  </si>
  <si>
    <t xml:space="preserve">Приложение 3
к муниципальной адресной программе муниципального района Пестравский Самарской области "Переселение граждан из аварийного жилищного фонда, признанного таковым до 1 января 2017 года на территории муниципального района Пестравский Самарской области" до 2025 года </t>
  </si>
  <si>
    <t>Итого по по муниципальному району Пестравский за 2025 год</t>
  </si>
  <si>
    <t>Итого по субъекту за 2025 год</t>
  </si>
  <si>
    <t>Итого по этапу 2025 года с финансовой поддержкой Фонда</t>
  </si>
  <si>
    <t>Итого по субъекту за 2019 - 2025 годы с финансовой поддержкой Фонда</t>
  </si>
  <si>
    <t>Итого  по субъекту за 2019 - 2025 годы</t>
  </si>
  <si>
    <t>Приложение № 3
к постановлению администрации
муниципального района Пестравский
Самарской области
№_____ от_______________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</si>
</sst>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;@"/>
    <numFmt numFmtId="181" formatCode="General\ d/"/>
    <numFmt numFmtId="182" formatCode="[$-FC19]d\ mmmm\ yyyy\ &quot;г.&quot;"/>
    <numFmt numFmtId="183" formatCode="0.0"/>
    <numFmt numFmtId="184" formatCode="###\ ###\ ###\ ##0"/>
    <numFmt numFmtId="185" formatCode="#,##0.0000"/>
    <numFmt numFmtId="186" formatCode="#,##0.00000"/>
    <numFmt numFmtId="187" formatCode="#,##0.000"/>
    <numFmt numFmtId="188" formatCode="0.000"/>
    <numFmt numFmtId="189" formatCode="0.0000"/>
    <numFmt numFmtId="190" formatCode="#,###.00"/>
    <numFmt numFmtId="191" formatCode="#,##0\ _р_."/>
    <numFmt numFmtId="192" formatCode="000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\ _₽"/>
    <numFmt numFmtId="199" formatCode="mmm/yyyy"/>
    <numFmt numFmtId="200" formatCode="#,##0.00\ &quot;₽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36"/>
      <name val="Times New Roman"/>
      <family val="1"/>
    </font>
    <font>
      <sz val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3" fontId="0" fillId="33" borderId="0" xfId="0" applyNumberFormat="1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 wrapText="1"/>
    </xf>
    <xf numFmtId="4" fontId="8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3" fillId="33" borderId="0" xfId="0" applyFont="1" applyFill="1" applyAlignment="1">
      <alignment horizontal="left"/>
    </xf>
    <xf numFmtId="0" fontId="14" fillId="34" borderId="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3" fontId="0" fillId="38" borderId="0" xfId="0" applyNumberFormat="1" applyFont="1" applyFill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0" fontId="10" fillId="34" borderId="0" xfId="0" applyNumberFormat="1" applyFont="1" applyFill="1" applyAlignment="1">
      <alignment horizontal="center" vertical="center" wrapText="1"/>
    </xf>
    <xf numFmtId="0" fontId="13" fillId="34" borderId="0" xfId="0" applyFont="1" applyFill="1" applyAlignment="1">
      <alignment horizontal="left"/>
    </xf>
    <xf numFmtId="0" fontId="9" fillId="34" borderId="0" xfId="0" applyNumberFormat="1" applyFont="1" applyFill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4" fontId="0" fillId="34" borderId="0" xfId="0" applyNumberFormat="1" applyFont="1" applyFill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 vertical="top"/>
    </xf>
    <xf numFmtId="0" fontId="5" fillId="34" borderId="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textRotation="90" wrapText="1"/>
    </xf>
    <xf numFmtId="4" fontId="12" fillId="34" borderId="10" xfId="0" applyNumberFormat="1" applyFont="1" applyFill="1" applyBorder="1" applyAlignment="1">
      <alignment horizontal="center" vertical="center" textRotation="90" wrapText="1"/>
    </xf>
    <xf numFmtId="49" fontId="16" fillId="34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" fontId="12" fillId="34" borderId="10" xfId="0" applyNumberFormat="1" applyFont="1" applyFill="1" applyBorder="1" applyAlignment="1">
      <alignment horizontal="center" vertical="center" textRotation="90" wrapText="1"/>
    </xf>
    <xf numFmtId="0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wrapText="1"/>
    </xf>
    <xf numFmtId="3" fontId="18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/>
    </xf>
    <xf numFmtId="3" fontId="18" fillId="34" borderId="10" xfId="0" applyNumberFormat="1" applyFont="1" applyFill="1" applyBorder="1" applyAlignment="1">
      <alignment horizontal="center" vertical="top" wrapText="1"/>
    </xf>
    <xf numFmtId="4" fontId="18" fillId="34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 wrapText="1"/>
    </xf>
    <xf numFmtId="3" fontId="19" fillId="34" borderId="10" xfId="0" applyNumberFormat="1" applyFont="1" applyFill="1" applyBorder="1" applyAlignment="1" quotePrefix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top" wrapText="1" shrinkToFit="1"/>
    </xf>
    <xf numFmtId="0" fontId="23" fillId="34" borderId="10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left" vertical="top" shrinkToFit="1"/>
    </xf>
    <xf numFmtId="0" fontId="17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vertical="top"/>
    </xf>
    <xf numFmtId="3" fontId="19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left" vertical="top"/>
    </xf>
    <xf numFmtId="0" fontId="15" fillId="34" borderId="10" xfId="0" applyFont="1" applyFill="1" applyBorder="1" applyAlignment="1">
      <alignment horizontal="left" vertical="top"/>
    </xf>
    <xf numFmtId="4" fontId="9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textRotation="90" wrapText="1"/>
    </xf>
    <xf numFmtId="0" fontId="17" fillId="33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textRotation="90" wrapText="1"/>
    </xf>
    <xf numFmtId="0" fontId="24" fillId="3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4" borderId="14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4" fontId="17" fillId="33" borderId="0" xfId="0" applyNumberFormat="1" applyFont="1" applyFill="1" applyAlignment="1">
      <alignment horizontal="right" vertical="center" wrapText="1"/>
    </xf>
    <xf numFmtId="0" fontId="17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view="pageBreakPreview" zoomScale="50" zoomScaleNormal="40" zoomScaleSheetLayoutView="50" workbookViewId="0" topLeftCell="A15">
      <selection activeCell="J90" sqref="J90"/>
    </sheetView>
  </sheetViews>
  <sheetFormatPr defaultColWidth="9.00390625" defaultRowHeight="12.75"/>
  <cols>
    <col min="1" max="1" width="7.375" style="2" customWidth="1"/>
    <col min="2" max="2" width="112.00390625" style="10" customWidth="1"/>
    <col min="3" max="3" width="17.125" style="15" customWidth="1"/>
    <col min="4" max="4" width="14.25390625" style="15" customWidth="1"/>
    <col min="5" max="5" width="14.25390625" style="4" customWidth="1"/>
    <col min="6" max="6" width="14.75390625" style="4" customWidth="1"/>
    <col min="7" max="7" width="20.125" style="16" customWidth="1"/>
    <col min="8" max="8" width="22.00390625" style="5" customWidth="1"/>
    <col min="9" max="9" width="18.25390625" style="5" customWidth="1"/>
    <col min="10" max="10" width="30.375" style="5" customWidth="1"/>
    <col min="11" max="11" width="31.875" style="5" customWidth="1"/>
    <col min="12" max="12" width="31.125" style="5" customWidth="1"/>
    <col min="13" max="13" width="27.875" style="5" customWidth="1"/>
    <col min="14" max="14" width="13.75390625" style="5" customWidth="1"/>
    <col min="15" max="15" width="23.25390625" style="5" customWidth="1"/>
    <col min="16" max="16" width="17.75390625" style="3" customWidth="1"/>
    <col min="17" max="17" width="11.25390625" style="3" customWidth="1"/>
    <col min="18" max="18" width="12.00390625" style="3" customWidth="1"/>
    <col min="19" max="19" width="22.875" style="7" customWidth="1"/>
    <col min="20" max="20" width="9.125" style="6" customWidth="1"/>
  </cols>
  <sheetData>
    <row r="1" spans="3:20" ht="153" customHeight="1">
      <c r="C1" s="65"/>
      <c r="D1" s="65"/>
      <c r="E1" s="65"/>
      <c r="F1" s="65"/>
      <c r="G1" s="66"/>
      <c r="P1" s="68" t="s">
        <v>193</v>
      </c>
      <c r="Q1" s="68"/>
      <c r="R1" s="68"/>
      <c r="S1" s="68"/>
      <c r="T1" s="68"/>
    </row>
    <row r="2" spans="1:20" ht="12.75" customHeight="1">
      <c r="A2" s="17"/>
      <c r="B2" s="32"/>
      <c r="C2" s="33"/>
      <c r="D2" s="33"/>
      <c r="E2" s="33"/>
      <c r="F2" s="33"/>
      <c r="G2" s="33"/>
      <c r="H2" s="33"/>
      <c r="I2" s="33"/>
      <c r="J2" s="33"/>
      <c r="K2" s="69" t="s">
        <v>187</v>
      </c>
      <c r="L2" s="69"/>
      <c r="M2" s="69"/>
      <c r="N2" s="69"/>
      <c r="O2" s="69"/>
      <c r="P2" s="69"/>
      <c r="Q2" s="69"/>
      <c r="R2" s="69"/>
      <c r="S2" s="69"/>
      <c r="T2" s="69"/>
    </row>
    <row r="3" spans="1:20" ht="15.75" customHeight="1">
      <c r="A3" s="17"/>
      <c r="B3" s="33"/>
      <c r="C3" s="33"/>
      <c r="D3" s="33"/>
      <c r="E3" s="33"/>
      <c r="F3" s="33"/>
      <c r="G3" s="33"/>
      <c r="H3" s="33"/>
      <c r="I3" s="33"/>
      <c r="J3" s="33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2.75" customHeight="1">
      <c r="A4" s="17"/>
      <c r="B4" s="33"/>
      <c r="C4" s="33"/>
      <c r="D4" s="33"/>
      <c r="E4" s="33"/>
      <c r="F4" s="33"/>
      <c r="G4" s="33"/>
      <c r="H4" s="33"/>
      <c r="I4" s="33"/>
      <c r="J4" s="33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12.75" customHeight="1">
      <c r="A5" s="17"/>
      <c r="B5" s="33"/>
      <c r="C5" s="33"/>
      <c r="D5" s="33"/>
      <c r="E5" s="33"/>
      <c r="F5" s="33"/>
      <c r="G5" s="33"/>
      <c r="H5" s="33"/>
      <c r="I5" s="33"/>
      <c r="J5" s="33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12.75" customHeight="1">
      <c r="A6" s="17"/>
      <c r="B6" s="33"/>
      <c r="C6" s="33"/>
      <c r="D6" s="33"/>
      <c r="E6" s="33"/>
      <c r="F6" s="33"/>
      <c r="G6" s="33"/>
      <c r="H6" s="33"/>
      <c r="I6" s="33"/>
      <c r="J6" s="33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ht="12.75" customHeight="1">
      <c r="A7" s="17"/>
      <c r="B7" s="33"/>
      <c r="C7" s="33"/>
      <c r="D7" s="33"/>
      <c r="E7" s="33"/>
      <c r="F7" s="33"/>
      <c r="G7" s="33"/>
      <c r="H7" s="33"/>
      <c r="I7" s="33"/>
      <c r="J7" s="33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ht="12.75" customHeight="1">
      <c r="A8" s="17"/>
      <c r="B8" s="33"/>
      <c r="C8" s="33"/>
      <c r="D8" s="33"/>
      <c r="E8" s="33"/>
      <c r="F8" s="33"/>
      <c r="G8" s="33"/>
      <c r="H8" s="33"/>
      <c r="I8" s="33"/>
      <c r="J8" s="33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ht="12.75" customHeight="1">
      <c r="A9" s="17"/>
      <c r="B9" s="33"/>
      <c r="C9" s="33"/>
      <c r="D9" s="33"/>
      <c r="E9" s="33"/>
      <c r="F9" s="33"/>
      <c r="G9" s="33"/>
      <c r="H9" s="33"/>
      <c r="I9" s="33"/>
      <c r="J9" s="33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48" customHeight="1">
      <c r="A10" s="19"/>
      <c r="B10" s="33"/>
      <c r="C10" s="33"/>
      <c r="D10" s="33"/>
      <c r="E10" s="33"/>
      <c r="F10" s="33"/>
      <c r="G10" s="33"/>
      <c r="H10" s="33"/>
      <c r="I10" s="33"/>
      <c r="J10" s="33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ht="21.75" customHeight="1" hidden="1">
      <c r="A11" s="19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19" ht="56.25" customHeight="1">
      <c r="A12" s="72" t="s">
        <v>146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</row>
    <row r="13" spans="1:19" ht="106.5" customHeight="1">
      <c r="A13" s="75" t="s">
        <v>129</v>
      </c>
      <c r="B13" s="78" t="s">
        <v>123</v>
      </c>
      <c r="C13" s="71" t="s">
        <v>50</v>
      </c>
      <c r="D13" s="74" t="s">
        <v>17</v>
      </c>
      <c r="E13" s="74"/>
      <c r="F13" s="74"/>
      <c r="G13" s="70" t="s">
        <v>18</v>
      </c>
      <c r="H13" s="70"/>
      <c r="I13" s="70"/>
      <c r="J13" s="70" t="s">
        <v>147</v>
      </c>
      <c r="K13" s="70"/>
      <c r="L13" s="70"/>
      <c r="M13" s="70"/>
      <c r="N13" s="70" t="s">
        <v>148</v>
      </c>
      <c r="O13" s="70"/>
      <c r="P13" s="70"/>
      <c r="Q13" s="70" t="s">
        <v>152</v>
      </c>
      <c r="R13" s="70"/>
      <c r="S13" s="70"/>
    </row>
    <row r="14" spans="1:19" ht="72.75" customHeight="1">
      <c r="A14" s="76"/>
      <c r="B14" s="79"/>
      <c r="C14" s="71"/>
      <c r="D14" s="71" t="s">
        <v>19</v>
      </c>
      <c r="E14" s="74" t="s">
        <v>20</v>
      </c>
      <c r="F14" s="74"/>
      <c r="G14" s="67" t="s">
        <v>19</v>
      </c>
      <c r="H14" s="70" t="s">
        <v>20</v>
      </c>
      <c r="I14" s="70"/>
      <c r="J14" s="67" t="s">
        <v>19</v>
      </c>
      <c r="K14" s="70" t="s">
        <v>20</v>
      </c>
      <c r="L14" s="70"/>
      <c r="M14" s="70"/>
      <c r="N14" s="67" t="s">
        <v>19</v>
      </c>
      <c r="O14" s="70" t="s">
        <v>20</v>
      </c>
      <c r="P14" s="70"/>
      <c r="Q14" s="67" t="s">
        <v>19</v>
      </c>
      <c r="R14" s="70" t="s">
        <v>20</v>
      </c>
      <c r="S14" s="70"/>
    </row>
    <row r="15" spans="1:19" ht="264.75" customHeight="1">
      <c r="A15" s="76"/>
      <c r="B15" s="79"/>
      <c r="C15" s="71"/>
      <c r="D15" s="71"/>
      <c r="E15" s="30" t="s">
        <v>21</v>
      </c>
      <c r="F15" s="30" t="s">
        <v>22</v>
      </c>
      <c r="G15" s="67"/>
      <c r="H15" s="31" t="s">
        <v>21</v>
      </c>
      <c r="I15" s="31" t="s">
        <v>22</v>
      </c>
      <c r="J15" s="67"/>
      <c r="K15" s="31" t="s">
        <v>23</v>
      </c>
      <c r="L15" s="31" t="s">
        <v>24</v>
      </c>
      <c r="M15" s="31" t="s">
        <v>25</v>
      </c>
      <c r="N15" s="67"/>
      <c r="O15" s="31" t="s">
        <v>149</v>
      </c>
      <c r="P15" s="31" t="s">
        <v>150</v>
      </c>
      <c r="Q15" s="67"/>
      <c r="R15" s="31" t="s">
        <v>153</v>
      </c>
      <c r="S15" s="31" t="s">
        <v>154</v>
      </c>
    </row>
    <row r="16" spans="1:19" ht="30.75" customHeight="1">
      <c r="A16" s="77"/>
      <c r="B16" s="80"/>
      <c r="C16" s="37" t="s">
        <v>27</v>
      </c>
      <c r="D16" s="20" t="s">
        <v>30</v>
      </c>
      <c r="E16" s="20" t="s">
        <v>30</v>
      </c>
      <c r="F16" s="20" t="s">
        <v>30</v>
      </c>
      <c r="G16" s="21" t="s">
        <v>26</v>
      </c>
      <c r="H16" s="21" t="s">
        <v>26</v>
      </c>
      <c r="I16" s="21" t="s">
        <v>26</v>
      </c>
      <c r="J16" s="21" t="s">
        <v>28</v>
      </c>
      <c r="K16" s="21" t="s">
        <v>28</v>
      </c>
      <c r="L16" s="21" t="s">
        <v>28</v>
      </c>
      <c r="M16" s="21" t="s">
        <v>28</v>
      </c>
      <c r="N16" s="29" t="s">
        <v>151</v>
      </c>
      <c r="O16" s="29" t="s">
        <v>151</v>
      </c>
      <c r="P16" s="29" t="s">
        <v>151</v>
      </c>
      <c r="Q16" s="29" t="s">
        <v>151</v>
      </c>
      <c r="R16" s="29" t="s">
        <v>151</v>
      </c>
      <c r="S16" s="29" t="s">
        <v>151</v>
      </c>
    </row>
    <row r="17" spans="1:20" s="1" customFormat="1" ht="22.5">
      <c r="A17" s="35"/>
      <c r="B17" s="36"/>
      <c r="C17" s="37"/>
      <c r="D17" s="37"/>
      <c r="E17" s="37"/>
      <c r="F17" s="37"/>
      <c r="G17" s="38"/>
      <c r="H17" s="38"/>
      <c r="I17" s="38"/>
      <c r="J17" s="38"/>
      <c r="K17" s="38"/>
      <c r="L17" s="38"/>
      <c r="M17" s="38"/>
      <c r="N17" s="39"/>
      <c r="O17" s="39"/>
      <c r="P17" s="40"/>
      <c r="Q17" s="40"/>
      <c r="R17" s="40"/>
      <c r="S17" s="40"/>
      <c r="T17" s="22"/>
    </row>
    <row r="18" spans="1:19" s="9" customFormat="1" ht="27">
      <c r="A18" s="41"/>
      <c r="B18" s="42" t="s">
        <v>192</v>
      </c>
      <c r="C18" s="43">
        <v>43</v>
      </c>
      <c r="D18" s="43">
        <v>29</v>
      </c>
      <c r="E18" s="43">
        <v>26</v>
      </c>
      <c r="F18" s="43">
        <v>3</v>
      </c>
      <c r="G18" s="44">
        <f>G20+G89+G92+G93++G124</f>
        <v>1315.38</v>
      </c>
      <c r="H18" s="44">
        <f aca="true" t="shared" si="0" ref="H18:M18">H20+H89+H92+H93++H124</f>
        <v>1106.58</v>
      </c>
      <c r="I18" s="44">
        <f t="shared" si="0"/>
        <v>208.79999999999998</v>
      </c>
      <c r="J18" s="44">
        <f>J20+J89+J92+J93++J124</f>
        <v>44526072.1</v>
      </c>
      <c r="K18" s="44">
        <f t="shared" si="0"/>
        <v>38292422.01</v>
      </c>
      <c r="L18" s="44">
        <f t="shared" si="0"/>
        <v>4007346.490000001</v>
      </c>
      <c r="M18" s="44">
        <f t="shared" si="0"/>
        <v>2226303.6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</row>
    <row r="19" spans="1:19" s="9" customFormat="1" ht="54">
      <c r="A19" s="41"/>
      <c r="B19" s="45" t="s">
        <v>191</v>
      </c>
      <c r="C19" s="43">
        <f>C21+C90+C93+C109+C124+C137</f>
        <v>43</v>
      </c>
      <c r="D19" s="43">
        <f>D21+D90+D93+D109+D124+D137</f>
        <v>29</v>
      </c>
      <c r="E19" s="43">
        <f>E21+E90+E93+E109+E124+E137</f>
        <v>26</v>
      </c>
      <c r="F19" s="43">
        <f>F21+F90+F93+F109+F124+F137</f>
        <v>3</v>
      </c>
      <c r="G19" s="44">
        <f>G21+G90+G93+G94++G125</f>
        <v>1315.38</v>
      </c>
      <c r="H19" s="44">
        <f aca="true" t="shared" si="1" ref="H19:M19">H21+H90+H93+H94++H125</f>
        <v>1106.58</v>
      </c>
      <c r="I19" s="44">
        <f t="shared" si="1"/>
        <v>208.79999999999998</v>
      </c>
      <c r="J19" s="44">
        <f t="shared" si="1"/>
        <v>44526072.1</v>
      </c>
      <c r="K19" s="44">
        <f t="shared" si="1"/>
        <v>38292422.01</v>
      </c>
      <c r="L19" s="44">
        <f t="shared" si="1"/>
        <v>4007346.490000001</v>
      </c>
      <c r="M19" s="44">
        <f t="shared" si="1"/>
        <v>2226303.6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</row>
    <row r="20" spans="1:19" s="9" customFormat="1" ht="40.5" customHeight="1">
      <c r="A20" s="41"/>
      <c r="B20" s="42" t="s">
        <v>140</v>
      </c>
      <c r="C20" s="46">
        <v>30</v>
      </c>
      <c r="D20" s="47">
        <v>21</v>
      </c>
      <c r="E20" s="47">
        <v>19</v>
      </c>
      <c r="F20" s="47">
        <v>2</v>
      </c>
      <c r="G20" s="48">
        <v>950.98</v>
      </c>
      <c r="H20" s="48">
        <v>795.28</v>
      </c>
      <c r="I20" s="48">
        <v>155.7</v>
      </c>
      <c r="J20" s="48">
        <f>G20*34575</f>
        <v>32880133.5</v>
      </c>
      <c r="K20" s="48">
        <f>J20*86/100</f>
        <v>28276914.81</v>
      </c>
      <c r="L20" s="48">
        <f>J20-K20-M20</f>
        <v>2959212.0200000014</v>
      </c>
      <c r="M20" s="48">
        <v>1644006.67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</row>
    <row r="21" spans="1:19" s="9" customFormat="1" ht="54">
      <c r="A21" s="41"/>
      <c r="B21" s="45" t="s">
        <v>141</v>
      </c>
      <c r="C21" s="46">
        <v>30</v>
      </c>
      <c r="D21" s="47">
        <v>21</v>
      </c>
      <c r="E21" s="47">
        <v>19</v>
      </c>
      <c r="F21" s="47">
        <v>2</v>
      </c>
      <c r="G21" s="48">
        <v>950.98</v>
      </c>
      <c r="H21" s="48">
        <v>795.28</v>
      </c>
      <c r="I21" s="48">
        <v>155.7</v>
      </c>
      <c r="J21" s="48">
        <f aca="true" t="shared" si="2" ref="J21:J84">G21*34575</f>
        <v>32880133.5</v>
      </c>
      <c r="K21" s="48">
        <f aca="true" t="shared" si="3" ref="K21:K84">J21*86/100</f>
        <v>28276914.81</v>
      </c>
      <c r="L21" s="48">
        <f aca="true" t="shared" si="4" ref="L21:L84">J21-K21-M21</f>
        <v>2959212.0200000014</v>
      </c>
      <c r="M21" s="48">
        <v>1644006.67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</row>
    <row r="22" spans="1:19" s="9" customFormat="1" ht="33" customHeight="1" hidden="1">
      <c r="A22" s="41"/>
      <c r="B22" s="49" t="s">
        <v>34</v>
      </c>
      <c r="C22" s="46">
        <v>30</v>
      </c>
      <c r="D22" s="47">
        <v>21</v>
      </c>
      <c r="E22" s="47">
        <v>19</v>
      </c>
      <c r="F22" s="47">
        <v>2</v>
      </c>
      <c r="G22" s="48">
        <v>950.98</v>
      </c>
      <c r="H22" s="48">
        <v>795.28</v>
      </c>
      <c r="I22" s="48">
        <v>155.7</v>
      </c>
      <c r="J22" s="48">
        <f t="shared" si="2"/>
        <v>32880133.5</v>
      </c>
      <c r="K22" s="48">
        <f t="shared" si="3"/>
        <v>28276914.81</v>
      </c>
      <c r="L22" s="48">
        <f t="shared" si="4"/>
        <v>2959278.0200000014</v>
      </c>
      <c r="M22" s="48">
        <v>1643940.67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</row>
    <row r="23" spans="1:19" s="23" customFormat="1" ht="33" customHeight="1" hidden="1">
      <c r="A23" s="41" t="s">
        <v>0</v>
      </c>
      <c r="B23" s="50" t="s">
        <v>31</v>
      </c>
      <c r="C23" s="46">
        <v>30</v>
      </c>
      <c r="D23" s="47">
        <v>21</v>
      </c>
      <c r="E23" s="47">
        <v>19</v>
      </c>
      <c r="F23" s="47">
        <v>2</v>
      </c>
      <c r="G23" s="48">
        <v>950.98</v>
      </c>
      <c r="H23" s="48">
        <v>795.28</v>
      </c>
      <c r="I23" s="48">
        <v>155.7</v>
      </c>
      <c r="J23" s="48">
        <f t="shared" si="2"/>
        <v>32880133.5</v>
      </c>
      <c r="K23" s="48">
        <f t="shared" si="3"/>
        <v>28276914.81</v>
      </c>
      <c r="L23" s="48">
        <f t="shared" si="4"/>
        <v>2959277.0200000014</v>
      </c>
      <c r="M23" s="48">
        <v>1643941.67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</row>
    <row r="24" spans="1:19" s="23" customFormat="1" ht="33" customHeight="1" hidden="1">
      <c r="A24" s="41" t="s">
        <v>1</v>
      </c>
      <c r="B24" s="50" t="s">
        <v>32</v>
      </c>
      <c r="C24" s="46">
        <v>30</v>
      </c>
      <c r="D24" s="47">
        <v>21</v>
      </c>
      <c r="E24" s="47">
        <v>19</v>
      </c>
      <c r="F24" s="47">
        <v>2</v>
      </c>
      <c r="G24" s="48">
        <v>950.98</v>
      </c>
      <c r="H24" s="48">
        <v>795.28</v>
      </c>
      <c r="I24" s="48">
        <v>155.7</v>
      </c>
      <c r="J24" s="48">
        <f t="shared" si="2"/>
        <v>32880133.5</v>
      </c>
      <c r="K24" s="48">
        <f t="shared" si="3"/>
        <v>28276914.81</v>
      </c>
      <c r="L24" s="48">
        <f t="shared" si="4"/>
        <v>2959276.0200000014</v>
      </c>
      <c r="M24" s="48">
        <v>1643942.67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</row>
    <row r="25" spans="1:19" s="23" customFormat="1" ht="33" customHeight="1" hidden="1">
      <c r="A25" s="41" t="s">
        <v>2</v>
      </c>
      <c r="B25" s="50" t="s">
        <v>35</v>
      </c>
      <c r="C25" s="46">
        <v>30</v>
      </c>
      <c r="D25" s="47">
        <v>21</v>
      </c>
      <c r="E25" s="47">
        <v>19</v>
      </c>
      <c r="F25" s="47">
        <v>2</v>
      </c>
      <c r="G25" s="48">
        <v>950.98</v>
      </c>
      <c r="H25" s="48">
        <v>795.28</v>
      </c>
      <c r="I25" s="48">
        <v>155.7</v>
      </c>
      <c r="J25" s="48">
        <f t="shared" si="2"/>
        <v>32880133.5</v>
      </c>
      <c r="K25" s="48">
        <f t="shared" si="3"/>
        <v>28276914.81</v>
      </c>
      <c r="L25" s="48">
        <f t="shared" si="4"/>
        <v>2959275.0200000014</v>
      </c>
      <c r="M25" s="48">
        <v>1643943.67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</row>
    <row r="26" spans="1:19" s="23" customFormat="1" ht="33" customHeight="1" hidden="1">
      <c r="A26" s="41" t="s">
        <v>3</v>
      </c>
      <c r="B26" s="50" t="s">
        <v>36</v>
      </c>
      <c r="C26" s="46">
        <v>30</v>
      </c>
      <c r="D26" s="47">
        <v>21</v>
      </c>
      <c r="E26" s="47">
        <v>19</v>
      </c>
      <c r="F26" s="47">
        <v>2</v>
      </c>
      <c r="G26" s="48">
        <v>950.98</v>
      </c>
      <c r="H26" s="48">
        <v>795.28</v>
      </c>
      <c r="I26" s="48">
        <v>155.7</v>
      </c>
      <c r="J26" s="48">
        <f t="shared" si="2"/>
        <v>32880133.5</v>
      </c>
      <c r="K26" s="48">
        <f t="shared" si="3"/>
        <v>28276914.81</v>
      </c>
      <c r="L26" s="48">
        <f t="shared" si="4"/>
        <v>2959274.0200000014</v>
      </c>
      <c r="M26" s="48">
        <v>1643944.67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</row>
    <row r="27" spans="1:19" s="23" customFormat="1" ht="33" customHeight="1" hidden="1">
      <c r="A27" s="41" t="s">
        <v>4</v>
      </c>
      <c r="B27" s="50" t="s">
        <v>37</v>
      </c>
      <c r="C27" s="46">
        <v>30</v>
      </c>
      <c r="D27" s="47">
        <v>21</v>
      </c>
      <c r="E27" s="47">
        <v>19</v>
      </c>
      <c r="F27" s="47">
        <v>2</v>
      </c>
      <c r="G27" s="48">
        <v>950.98</v>
      </c>
      <c r="H27" s="48">
        <v>795.28</v>
      </c>
      <c r="I27" s="48">
        <v>155.7</v>
      </c>
      <c r="J27" s="48">
        <f t="shared" si="2"/>
        <v>32880133.5</v>
      </c>
      <c r="K27" s="48">
        <f t="shared" si="3"/>
        <v>28276914.81</v>
      </c>
      <c r="L27" s="48">
        <f t="shared" si="4"/>
        <v>2959273.0200000014</v>
      </c>
      <c r="M27" s="48">
        <v>1643945.67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</row>
    <row r="28" spans="1:19" s="23" customFormat="1" ht="33" customHeight="1" hidden="1">
      <c r="A28" s="41" t="s">
        <v>5</v>
      </c>
      <c r="B28" s="50" t="s">
        <v>33</v>
      </c>
      <c r="C28" s="46">
        <v>30</v>
      </c>
      <c r="D28" s="47">
        <v>21</v>
      </c>
      <c r="E28" s="47">
        <v>19</v>
      </c>
      <c r="F28" s="47">
        <v>2</v>
      </c>
      <c r="G28" s="48">
        <v>950.98</v>
      </c>
      <c r="H28" s="48">
        <v>795.28</v>
      </c>
      <c r="I28" s="48">
        <v>155.7</v>
      </c>
      <c r="J28" s="48">
        <f t="shared" si="2"/>
        <v>32880133.5</v>
      </c>
      <c r="K28" s="48">
        <f t="shared" si="3"/>
        <v>28276914.81</v>
      </c>
      <c r="L28" s="48">
        <f t="shared" si="4"/>
        <v>2959272.0200000014</v>
      </c>
      <c r="M28" s="48">
        <v>1643946.67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</row>
    <row r="29" spans="1:19" s="9" customFormat="1" ht="60.75" customHeight="1" hidden="1">
      <c r="A29" s="41"/>
      <c r="B29" s="45" t="s">
        <v>38</v>
      </c>
      <c r="C29" s="46">
        <v>30</v>
      </c>
      <c r="D29" s="47">
        <v>21</v>
      </c>
      <c r="E29" s="47">
        <v>19</v>
      </c>
      <c r="F29" s="47">
        <v>2</v>
      </c>
      <c r="G29" s="48">
        <v>950.98</v>
      </c>
      <c r="H29" s="48">
        <v>795.28</v>
      </c>
      <c r="I29" s="48">
        <v>155.7</v>
      </c>
      <c r="J29" s="48">
        <f t="shared" si="2"/>
        <v>32880133.5</v>
      </c>
      <c r="K29" s="48">
        <f t="shared" si="3"/>
        <v>28276914.81</v>
      </c>
      <c r="L29" s="48">
        <f t="shared" si="4"/>
        <v>2959271.0200000014</v>
      </c>
      <c r="M29" s="48">
        <v>1643947.67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</row>
    <row r="30" spans="1:19" s="9" customFormat="1" ht="33" customHeight="1" hidden="1">
      <c r="A30" s="41" t="s">
        <v>6</v>
      </c>
      <c r="B30" s="50" t="s">
        <v>40</v>
      </c>
      <c r="C30" s="46">
        <v>30</v>
      </c>
      <c r="D30" s="47">
        <v>21</v>
      </c>
      <c r="E30" s="47">
        <v>19</v>
      </c>
      <c r="F30" s="47">
        <v>2</v>
      </c>
      <c r="G30" s="48">
        <v>950.98</v>
      </c>
      <c r="H30" s="48">
        <v>795.28</v>
      </c>
      <c r="I30" s="48">
        <v>155.7</v>
      </c>
      <c r="J30" s="48">
        <f t="shared" si="2"/>
        <v>32880133.5</v>
      </c>
      <c r="K30" s="48">
        <f t="shared" si="3"/>
        <v>28276914.81</v>
      </c>
      <c r="L30" s="48">
        <f t="shared" si="4"/>
        <v>2959270.0200000014</v>
      </c>
      <c r="M30" s="48">
        <v>1643948.67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</row>
    <row r="31" spans="1:19" s="9" customFormat="1" ht="33" customHeight="1" hidden="1">
      <c r="A31" s="41"/>
      <c r="B31" s="49" t="s">
        <v>39</v>
      </c>
      <c r="C31" s="46">
        <v>30</v>
      </c>
      <c r="D31" s="47">
        <v>21</v>
      </c>
      <c r="E31" s="47">
        <v>19</v>
      </c>
      <c r="F31" s="47">
        <v>2</v>
      </c>
      <c r="G31" s="48">
        <v>950.98</v>
      </c>
      <c r="H31" s="48">
        <v>795.28</v>
      </c>
      <c r="I31" s="48">
        <v>155.7</v>
      </c>
      <c r="J31" s="48">
        <f t="shared" si="2"/>
        <v>32880133.5</v>
      </c>
      <c r="K31" s="48">
        <f t="shared" si="3"/>
        <v>28276914.81</v>
      </c>
      <c r="L31" s="48">
        <f t="shared" si="4"/>
        <v>2959269.0200000014</v>
      </c>
      <c r="M31" s="48">
        <v>1643949.67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</row>
    <row r="32" spans="1:19" s="9" customFormat="1" ht="33" customHeight="1" hidden="1">
      <c r="A32" s="41" t="s">
        <v>7</v>
      </c>
      <c r="B32" s="50" t="s">
        <v>124</v>
      </c>
      <c r="C32" s="46">
        <v>30</v>
      </c>
      <c r="D32" s="47">
        <v>21</v>
      </c>
      <c r="E32" s="47">
        <v>19</v>
      </c>
      <c r="F32" s="47">
        <v>2</v>
      </c>
      <c r="G32" s="48">
        <v>950.98</v>
      </c>
      <c r="H32" s="48">
        <v>795.28</v>
      </c>
      <c r="I32" s="48">
        <v>155.7</v>
      </c>
      <c r="J32" s="48">
        <f t="shared" si="2"/>
        <v>32880133.5</v>
      </c>
      <c r="K32" s="48">
        <f t="shared" si="3"/>
        <v>28276914.81</v>
      </c>
      <c r="L32" s="48">
        <f t="shared" si="4"/>
        <v>2959268.0200000014</v>
      </c>
      <c r="M32" s="48">
        <v>1643950.67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</row>
    <row r="33" spans="1:19" s="9" customFormat="1" ht="33" customHeight="1" hidden="1">
      <c r="A33" s="41" t="s">
        <v>8</v>
      </c>
      <c r="B33" s="50" t="s">
        <v>125</v>
      </c>
      <c r="C33" s="46">
        <v>30</v>
      </c>
      <c r="D33" s="47">
        <v>21</v>
      </c>
      <c r="E33" s="47">
        <v>19</v>
      </c>
      <c r="F33" s="47">
        <v>2</v>
      </c>
      <c r="G33" s="48">
        <v>950.98</v>
      </c>
      <c r="H33" s="48">
        <v>795.28</v>
      </c>
      <c r="I33" s="48">
        <v>155.7</v>
      </c>
      <c r="J33" s="48">
        <f t="shared" si="2"/>
        <v>32880133.5</v>
      </c>
      <c r="K33" s="48">
        <f t="shared" si="3"/>
        <v>28276914.81</v>
      </c>
      <c r="L33" s="48">
        <f t="shared" si="4"/>
        <v>2959267.0200000014</v>
      </c>
      <c r="M33" s="48">
        <v>1643951.67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</row>
    <row r="34" spans="1:19" s="9" customFormat="1" ht="33" customHeight="1" hidden="1">
      <c r="A34" s="41" t="s">
        <v>9</v>
      </c>
      <c r="B34" s="50" t="s">
        <v>92</v>
      </c>
      <c r="C34" s="46">
        <v>30</v>
      </c>
      <c r="D34" s="47">
        <v>21</v>
      </c>
      <c r="E34" s="47">
        <v>19</v>
      </c>
      <c r="F34" s="47">
        <v>2</v>
      </c>
      <c r="G34" s="48">
        <v>950.98</v>
      </c>
      <c r="H34" s="48">
        <v>795.28</v>
      </c>
      <c r="I34" s="48">
        <v>155.7</v>
      </c>
      <c r="J34" s="48">
        <f t="shared" si="2"/>
        <v>32880133.5</v>
      </c>
      <c r="K34" s="48">
        <f t="shared" si="3"/>
        <v>28276914.81</v>
      </c>
      <c r="L34" s="48">
        <f t="shared" si="4"/>
        <v>2959266.0200000014</v>
      </c>
      <c r="M34" s="48">
        <v>1643952.67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</row>
    <row r="35" spans="1:19" s="9" customFormat="1" ht="33" customHeight="1" hidden="1">
      <c r="A35" s="41" t="s">
        <v>10</v>
      </c>
      <c r="B35" s="50" t="s">
        <v>93</v>
      </c>
      <c r="C35" s="46">
        <v>30</v>
      </c>
      <c r="D35" s="47">
        <v>21</v>
      </c>
      <c r="E35" s="47">
        <v>19</v>
      </c>
      <c r="F35" s="47">
        <v>2</v>
      </c>
      <c r="G35" s="48">
        <v>950.98</v>
      </c>
      <c r="H35" s="48">
        <v>795.28</v>
      </c>
      <c r="I35" s="48">
        <v>155.7</v>
      </c>
      <c r="J35" s="48">
        <f t="shared" si="2"/>
        <v>32880133.5</v>
      </c>
      <c r="K35" s="48">
        <f t="shared" si="3"/>
        <v>28276914.81</v>
      </c>
      <c r="L35" s="48">
        <f t="shared" si="4"/>
        <v>2959265.0200000014</v>
      </c>
      <c r="M35" s="48">
        <v>1643953.67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</row>
    <row r="36" spans="1:19" s="9" customFormat="1" ht="33" customHeight="1" hidden="1">
      <c r="A36" s="41" t="s">
        <v>11</v>
      </c>
      <c r="B36" s="50" t="s">
        <v>126</v>
      </c>
      <c r="C36" s="46">
        <v>30</v>
      </c>
      <c r="D36" s="47">
        <v>21</v>
      </c>
      <c r="E36" s="47">
        <v>19</v>
      </c>
      <c r="F36" s="47">
        <v>2</v>
      </c>
      <c r="G36" s="48">
        <v>950.98</v>
      </c>
      <c r="H36" s="48">
        <v>795.28</v>
      </c>
      <c r="I36" s="48">
        <v>155.7</v>
      </c>
      <c r="J36" s="48">
        <f t="shared" si="2"/>
        <v>32880133.5</v>
      </c>
      <c r="K36" s="48">
        <f t="shared" si="3"/>
        <v>28276914.81</v>
      </c>
      <c r="L36" s="48">
        <f t="shared" si="4"/>
        <v>2959264.0200000014</v>
      </c>
      <c r="M36" s="48">
        <v>1643954.67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</row>
    <row r="37" spans="1:19" s="9" customFormat="1" ht="33" customHeight="1" hidden="1">
      <c r="A37" s="41" t="s">
        <v>12</v>
      </c>
      <c r="B37" s="50" t="s">
        <v>139</v>
      </c>
      <c r="C37" s="46">
        <v>30</v>
      </c>
      <c r="D37" s="47">
        <v>21</v>
      </c>
      <c r="E37" s="47">
        <v>19</v>
      </c>
      <c r="F37" s="47">
        <v>2</v>
      </c>
      <c r="G37" s="48">
        <v>950.98</v>
      </c>
      <c r="H37" s="48">
        <v>795.28</v>
      </c>
      <c r="I37" s="48">
        <v>155.7</v>
      </c>
      <c r="J37" s="48">
        <f t="shared" si="2"/>
        <v>32880133.5</v>
      </c>
      <c r="K37" s="48">
        <f t="shared" si="3"/>
        <v>28276914.81</v>
      </c>
      <c r="L37" s="48">
        <f t="shared" si="4"/>
        <v>2959263.0200000014</v>
      </c>
      <c r="M37" s="48">
        <v>1643955.67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</row>
    <row r="38" spans="1:19" s="9" customFormat="1" ht="33" customHeight="1" hidden="1">
      <c r="A38" s="41" t="s">
        <v>13</v>
      </c>
      <c r="B38" s="50" t="s">
        <v>94</v>
      </c>
      <c r="C38" s="46">
        <v>30</v>
      </c>
      <c r="D38" s="47">
        <v>21</v>
      </c>
      <c r="E38" s="47">
        <v>19</v>
      </c>
      <c r="F38" s="47">
        <v>2</v>
      </c>
      <c r="G38" s="48">
        <v>950.98</v>
      </c>
      <c r="H38" s="48">
        <v>795.28</v>
      </c>
      <c r="I38" s="48">
        <v>155.7</v>
      </c>
      <c r="J38" s="48">
        <f t="shared" si="2"/>
        <v>32880133.5</v>
      </c>
      <c r="K38" s="48">
        <f t="shared" si="3"/>
        <v>28276914.81</v>
      </c>
      <c r="L38" s="48">
        <f t="shared" si="4"/>
        <v>2959262.0200000014</v>
      </c>
      <c r="M38" s="48">
        <v>1643956.67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</row>
    <row r="39" spans="1:19" s="9" customFormat="1" ht="33" customHeight="1" hidden="1">
      <c r="A39" s="41" t="s">
        <v>14</v>
      </c>
      <c r="B39" s="50" t="s">
        <v>127</v>
      </c>
      <c r="C39" s="46">
        <v>30</v>
      </c>
      <c r="D39" s="47">
        <v>21</v>
      </c>
      <c r="E39" s="47">
        <v>19</v>
      </c>
      <c r="F39" s="47">
        <v>2</v>
      </c>
      <c r="G39" s="48">
        <v>950.98</v>
      </c>
      <c r="H39" s="48">
        <v>795.28</v>
      </c>
      <c r="I39" s="48">
        <v>155.7</v>
      </c>
      <c r="J39" s="48">
        <f t="shared" si="2"/>
        <v>32880133.5</v>
      </c>
      <c r="K39" s="48">
        <f t="shared" si="3"/>
        <v>28276914.81</v>
      </c>
      <c r="L39" s="48">
        <f t="shared" si="4"/>
        <v>2959261.0200000014</v>
      </c>
      <c r="M39" s="48">
        <v>1643957.67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</row>
    <row r="40" spans="1:19" s="9" customFormat="1" ht="33" customHeight="1" hidden="1">
      <c r="A40" s="41" t="s">
        <v>15</v>
      </c>
      <c r="B40" s="50" t="s">
        <v>128</v>
      </c>
      <c r="C40" s="46">
        <v>30</v>
      </c>
      <c r="D40" s="47">
        <v>21</v>
      </c>
      <c r="E40" s="47">
        <v>19</v>
      </c>
      <c r="F40" s="47">
        <v>2</v>
      </c>
      <c r="G40" s="48">
        <v>950.98</v>
      </c>
      <c r="H40" s="48">
        <v>795.28</v>
      </c>
      <c r="I40" s="48">
        <v>155.7</v>
      </c>
      <c r="J40" s="48">
        <f t="shared" si="2"/>
        <v>32880133.5</v>
      </c>
      <c r="K40" s="48">
        <f t="shared" si="3"/>
        <v>28276914.81</v>
      </c>
      <c r="L40" s="48">
        <f t="shared" si="4"/>
        <v>2959260.0200000014</v>
      </c>
      <c r="M40" s="48">
        <v>1643958.67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</row>
    <row r="41" spans="1:19" s="9" customFormat="1" ht="33" customHeight="1" hidden="1">
      <c r="A41" s="41"/>
      <c r="B41" s="49" t="s">
        <v>41</v>
      </c>
      <c r="C41" s="46">
        <v>30</v>
      </c>
      <c r="D41" s="47">
        <v>21</v>
      </c>
      <c r="E41" s="47">
        <v>19</v>
      </c>
      <c r="F41" s="47">
        <v>2</v>
      </c>
      <c r="G41" s="48">
        <v>950.98</v>
      </c>
      <c r="H41" s="48">
        <v>795.28</v>
      </c>
      <c r="I41" s="48">
        <v>155.7</v>
      </c>
      <c r="J41" s="48">
        <f t="shared" si="2"/>
        <v>32880133.5</v>
      </c>
      <c r="K41" s="48">
        <f t="shared" si="3"/>
        <v>28276914.81</v>
      </c>
      <c r="L41" s="48">
        <f t="shared" si="4"/>
        <v>2959259.0200000014</v>
      </c>
      <c r="M41" s="48">
        <v>1643959.67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</row>
    <row r="42" spans="1:19" s="9" customFormat="1" ht="33" customHeight="1" hidden="1">
      <c r="A42" s="41" t="s">
        <v>16</v>
      </c>
      <c r="B42" s="50" t="s">
        <v>95</v>
      </c>
      <c r="C42" s="46">
        <v>30</v>
      </c>
      <c r="D42" s="47">
        <v>21</v>
      </c>
      <c r="E42" s="47">
        <v>19</v>
      </c>
      <c r="F42" s="47">
        <v>2</v>
      </c>
      <c r="G42" s="48">
        <v>950.98</v>
      </c>
      <c r="H42" s="48">
        <v>795.28</v>
      </c>
      <c r="I42" s="48">
        <v>155.7</v>
      </c>
      <c r="J42" s="48">
        <f t="shared" si="2"/>
        <v>32880133.5</v>
      </c>
      <c r="K42" s="48">
        <f t="shared" si="3"/>
        <v>28276914.81</v>
      </c>
      <c r="L42" s="48">
        <f t="shared" si="4"/>
        <v>2959258.0200000014</v>
      </c>
      <c r="M42" s="48">
        <v>1643960.67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</row>
    <row r="43" spans="1:19" s="9" customFormat="1" ht="33" customHeight="1" hidden="1">
      <c r="A43" s="41" t="s">
        <v>51</v>
      </c>
      <c r="B43" s="50" t="s">
        <v>96</v>
      </c>
      <c r="C43" s="46">
        <v>30</v>
      </c>
      <c r="D43" s="47">
        <v>21</v>
      </c>
      <c r="E43" s="47">
        <v>19</v>
      </c>
      <c r="F43" s="47">
        <v>2</v>
      </c>
      <c r="G43" s="48">
        <v>950.98</v>
      </c>
      <c r="H43" s="48">
        <v>795.28</v>
      </c>
      <c r="I43" s="48">
        <v>155.7</v>
      </c>
      <c r="J43" s="48">
        <f t="shared" si="2"/>
        <v>32880133.5</v>
      </c>
      <c r="K43" s="48">
        <f t="shared" si="3"/>
        <v>28276914.81</v>
      </c>
      <c r="L43" s="48">
        <f t="shared" si="4"/>
        <v>2959257.0200000014</v>
      </c>
      <c r="M43" s="48">
        <v>1643961.67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</row>
    <row r="44" spans="1:19" s="9" customFormat="1" ht="33" customHeight="1" hidden="1">
      <c r="A44" s="41" t="s">
        <v>52</v>
      </c>
      <c r="B44" s="50" t="s">
        <v>97</v>
      </c>
      <c r="C44" s="46">
        <v>30</v>
      </c>
      <c r="D44" s="47">
        <v>21</v>
      </c>
      <c r="E44" s="47">
        <v>19</v>
      </c>
      <c r="F44" s="47">
        <v>2</v>
      </c>
      <c r="G44" s="48">
        <v>950.98</v>
      </c>
      <c r="H44" s="48">
        <v>795.28</v>
      </c>
      <c r="I44" s="48">
        <v>155.7</v>
      </c>
      <c r="J44" s="48">
        <f t="shared" si="2"/>
        <v>32880133.5</v>
      </c>
      <c r="K44" s="48">
        <f t="shared" si="3"/>
        <v>28276914.81</v>
      </c>
      <c r="L44" s="48">
        <f t="shared" si="4"/>
        <v>2959256.0200000014</v>
      </c>
      <c r="M44" s="48">
        <v>1643962.67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</row>
    <row r="45" spans="1:19" s="9" customFormat="1" ht="33" customHeight="1" hidden="1">
      <c r="A45" s="41" t="s">
        <v>53</v>
      </c>
      <c r="B45" s="50" t="s">
        <v>98</v>
      </c>
      <c r="C45" s="46">
        <v>30</v>
      </c>
      <c r="D45" s="47">
        <v>21</v>
      </c>
      <c r="E45" s="47">
        <v>19</v>
      </c>
      <c r="F45" s="47">
        <v>2</v>
      </c>
      <c r="G45" s="48">
        <v>950.98</v>
      </c>
      <c r="H45" s="48">
        <v>795.28</v>
      </c>
      <c r="I45" s="48">
        <v>155.7</v>
      </c>
      <c r="J45" s="48">
        <f t="shared" si="2"/>
        <v>32880133.5</v>
      </c>
      <c r="K45" s="48">
        <f t="shared" si="3"/>
        <v>28276914.81</v>
      </c>
      <c r="L45" s="48">
        <f t="shared" si="4"/>
        <v>2959255.0200000014</v>
      </c>
      <c r="M45" s="48">
        <v>1643963.67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</row>
    <row r="46" spans="1:19" s="9" customFormat="1" ht="33" customHeight="1" hidden="1">
      <c r="A46" s="41" t="s">
        <v>54</v>
      </c>
      <c r="B46" s="50" t="s">
        <v>99</v>
      </c>
      <c r="C46" s="46">
        <v>30</v>
      </c>
      <c r="D46" s="47">
        <v>21</v>
      </c>
      <c r="E46" s="47">
        <v>19</v>
      </c>
      <c r="F46" s="47">
        <v>2</v>
      </c>
      <c r="G46" s="48">
        <v>950.98</v>
      </c>
      <c r="H46" s="48">
        <v>795.28</v>
      </c>
      <c r="I46" s="48">
        <v>155.7</v>
      </c>
      <c r="J46" s="48">
        <f t="shared" si="2"/>
        <v>32880133.5</v>
      </c>
      <c r="K46" s="48">
        <f t="shared" si="3"/>
        <v>28276914.81</v>
      </c>
      <c r="L46" s="48">
        <f t="shared" si="4"/>
        <v>2959254.0200000014</v>
      </c>
      <c r="M46" s="48">
        <v>1643964.67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</row>
    <row r="47" spans="1:19" s="9" customFormat="1" ht="33" customHeight="1" hidden="1">
      <c r="A47" s="41" t="s">
        <v>55</v>
      </c>
      <c r="B47" s="50" t="s">
        <v>132</v>
      </c>
      <c r="C47" s="46">
        <v>30</v>
      </c>
      <c r="D47" s="47">
        <v>21</v>
      </c>
      <c r="E47" s="47">
        <v>19</v>
      </c>
      <c r="F47" s="47">
        <v>2</v>
      </c>
      <c r="G47" s="48">
        <v>950.98</v>
      </c>
      <c r="H47" s="48">
        <v>795.28</v>
      </c>
      <c r="I47" s="48">
        <v>155.7</v>
      </c>
      <c r="J47" s="48">
        <f t="shared" si="2"/>
        <v>32880133.5</v>
      </c>
      <c r="K47" s="48">
        <f t="shared" si="3"/>
        <v>28276914.81</v>
      </c>
      <c r="L47" s="48">
        <f t="shared" si="4"/>
        <v>2959253.0200000014</v>
      </c>
      <c r="M47" s="48">
        <v>1643965.67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</row>
    <row r="48" spans="1:19" s="9" customFormat="1" ht="33" customHeight="1" hidden="1">
      <c r="A48" s="41" t="s">
        <v>56</v>
      </c>
      <c r="B48" s="50" t="s">
        <v>131</v>
      </c>
      <c r="C48" s="46">
        <v>30</v>
      </c>
      <c r="D48" s="47">
        <v>21</v>
      </c>
      <c r="E48" s="47">
        <v>19</v>
      </c>
      <c r="F48" s="47">
        <v>2</v>
      </c>
      <c r="G48" s="48">
        <v>950.98</v>
      </c>
      <c r="H48" s="48">
        <v>795.28</v>
      </c>
      <c r="I48" s="48">
        <v>155.7</v>
      </c>
      <c r="J48" s="48">
        <f t="shared" si="2"/>
        <v>32880133.5</v>
      </c>
      <c r="K48" s="48">
        <f t="shared" si="3"/>
        <v>28276914.81</v>
      </c>
      <c r="L48" s="48">
        <f t="shared" si="4"/>
        <v>2959252.0200000014</v>
      </c>
      <c r="M48" s="48">
        <v>1643966.67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</row>
    <row r="49" spans="1:19" s="9" customFormat="1" ht="33" customHeight="1" hidden="1">
      <c r="A49" s="41" t="s">
        <v>57</v>
      </c>
      <c r="B49" s="50" t="s">
        <v>100</v>
      </c>
      <c r="C49" s="46">
        <v>30</v>
      </c>
      <c r="D49" s="47">
        <v>21</v>
      </c>
      <c r="E49" s="47">
        <v>19</v>
      </c>
      <c r="F49" s="47">
        <v>2</v>
      </c>
      <c r="G49" s="48">
        <v>950.98</v>
      </c>
      <c r="H49" s="48">
        <v>795.28</v>
      </c>
      <c r="I49" s="48">
        <v>155.7</v>
      </c>
      <c r="J49" s="48">
        <f t="shared" si="2"/>
        <v>32880133.5</v>
      </c>
      <c r="K49" s="48">
        <f t="shared" si="3"/>
        <v>28276914.81</v>
      </c>
      <c r="L49" s="48">
        <f t="shared" si="4"/>
        <v>2959251.0200000014</v>
      </c>
      <c r="M49" s="48">
        <v>1643967.67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</row>
    <row r="50" spans="1:19" s="9" customFormat="1" ht="33" customHeight="1" hidden="1">
      <c r="A50" s="41" t="s">
        <v>58</v>
      </c>
      <c r="B50" s="50" t="s">
        <v>101</v>
      </c>
      <c r="C50" s="46">
        <v>30</v>
      </c>
      <c r="D50" s="47">
        <v>21</v>
      </c>
      <c r="E50" s="47">
        <v>19</v>
      </c>
      <c r="F50" s="47">
        <v>2</v>
      </c>
      <c r="G50" s="48">
        <v>950.98</v>
      </c>
      <c r="H50" s="48">
        <v>795.28</v>
      </c>
      <c r="I50" s="48">
        <v>155.7</v>
      </c>
      <c r="J50" s="48">
        <f t="shared" si="2"/>
        <v>32880133.5</v>
      </c>
      <c r="K50" s="48">
        <f t="shared" si="3"/>
        <v>28276914.81</v>
      </c>
      <c r="L50" s="48">
        <f t="shared" si="4"/>
        <v>2959250.0200000014</v>
      </c>
      <c r="M50" s="48">
        <v>1643968.67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</row>
    <row r="51" spans="1:19" s="9" customFormat="1" ht="57" customHeight="1" hidden="1">
      <c r="A51" s="51"/>
      <c r="B51" s="52" t="s">
        <v>133</v>
      </c>
      <c r="C51" s="46">
        <v>30</v>
      </c>
      <c r="D51" s="47">
        <v>21</v>
      </c>
      <c r="E51" s="47">
        <v>19</v>
      </c>
      <c r="F51" s="47">
        <v>2</v>
      </c>
      <c r="G51" s="48">
        <v>950.98</v>
      </c>
      <c r="H51" s="48">
        <v>795.28</v>
      </c>
      <c r="I51" s="48">
        <v>155.7</v>
      </c>
      <c r="J51" s="48">
        <f t="shared" si="2"/>
        <v>32880133.5</v>
      </c>
      <c r="K51" s="48">
        <f t="shared" si="3"/>
        <v>28276914.81</v>
      </c>
      <c r="L51" s="48">
        <f t="shared" si="4"/>
        <v>2959249.0200000014</v>
      </c>
      <c r="M51" s="48">
        <v>1643969.67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</row>
    <row r="52" spans="1:19" s="9" customFormat="1" ht="33" customHeight="1" hidden="1">
      <c r="A52" s="53" t="s">
        <v>59</v>
      </c>
      <c r="B52" s="54" t="s">
        <v>134</v>
      </c>
      <c r="C52" s="46">
        <v>30</v>
      </c>
      <c r="D52" s="47">
        <v>21</v>
      </c>
      <c r="E52" s="47">
        <v>19</v>
      </c>
      <c r="F52" s="47">
        <v>2</v>
      </c>
      <c r="G52" s="48">
        <v>950.98</v>
      </c>
      <c r="H52" s="48">
        <v>795.28</v>
      </c>
      <c r="I52" s="48">
        <v>155.7</v>
      </c>
      <c r="J52" s="48">
        <f t="shared" si="2"/>
        <v>32880133.5</v>
      </c>
      <c r="K52" s="48">
        <f t="shared" si="3"/>
        <v>28276914.81</v>
      </c>
      <c r="L52" s="48">
        <f t="shared" si="4"/>
        <v>2959248.0200000014</v>
      </c>
      <c r="M52" s="48">
        <v>1643970.67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</row>
    <row r="53" spans="1:19" s="9" customFormat="1" ht="33" customHeight="1" hidden="1">
      <c r="A53" s="53" t="s">
        <v>60</v>
      </c>
      <c r="B53" s="55" t="s">
        <v>135</v>
      </c>
      <c r="C53" s="46">
        <v>30</v>
      </c>
      <c r="D53" s="47">
        <v>21</v>
      </c>
      <c r="E53" s="47">
        <v>19</v>
      </c>
      <c r="F53" s="47">
        <v>2</v>
      </c>
      <c r="G53" s="48">
        <v>950.98</v>
      </c>
      <c r="H53" s="48">
        <v>795.28</v>
      </c>
      <c r="I53" s="48">
        <v>155.7</v>
      </c>
      <c r="J53" s="48">
        <f t="shared" si="2"/>
        <v>32880133.5</v>
      </c>
      <c r="K53" s="48">
        <f t="shared" si="3"/>
        <v>28276914.81</v>
      </c>
      <c r="L53" s="48">
        <f t="shared" si="4"/>
        <v>2959247.0200000014</v>
      </c>
      <c r="M53" s="48">
        <v>1643971.67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</row>
    <row r="54" spans="1:19" s="9" customFormat="1" ht="33" customHeight="1" hidden="1">
      <c r="A54" s="53" t="s">
        <v>61</v>
      </c>
      <c r="B54" s="55" t="s">
        <v>136</v>
      </c>
      <c r="C54" s="46">
        <v>30</v>
      </c>
      <c r="D54" s="47">
        <v>21</v>
      </c>
      <c r="E54" s="47">
        <v>19</v>
      </c>
      <c r="F54" s="47">
        <v>2</v>
      </c>
      <c r="G54" s="48">
        <v>950.98</v>
      </c>
      <c r="H54" s="48">
        <v>795.28</v>
      </c>
      <c r="I54" s="48">
        <v>155.7</v>
      </c>
      <c r="J54" s="48">
        <f t="shared" si="2"/>
        <v>32880133.5</v>
      </c>
      <c r="K54" s="48">
        <f t="shared" si="3"/>
        <v>28276914.81</v>
      </c>
      <c r="L54" s="48">
        <f t="shared" si="4"/>
        <v>2959246.0200000014</v>
      </c>
      <c r="M54" s="48">
        <v>1643972.67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</row>
    <row r="55" spans="1:19" s="9" customFormat="1" ht="33" customHeight="1" hidden="1">
      <c r="A55" s="53" t="s">
        <v>62</v>
      </c>
      <c r="B55" s="55" t="s">
        <v>137</v>
      </c>
      <c r="C55" s="46">
        <v>30</v>
      </c>
      <c r="D55" s="47">
        <v>21</v>
      </c>
      <c r="E55" s="47">
        <v>19</v>
      </c>
      <c r="F55" s="47">
        <v>2</v>
      </c>
      <c r="G55" s="48">
        <v>950.98</v>
      </c>
      <c r="H55" s="48">
        <v>795.28</v>
      </c>
      <c r="I55" s="48">
        <v>155.7</v>
      </c>
      <c r="J55" s="48">
        <f t="shared" si="2"/>
        <v>32880133.5</v>
      </c>
      <c r="K55" s="48">
        <f t="shared" si="3"/>
        <v>28276914.81</v>
      </c>
      <c r="L55" s="48">
        <f t="shared" si="4"/>
        <v>2959245.0200000014</v>
      </c>
      <c r="M55" s="48">
        <v>1643973.67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</row>
    <row r="56" spans="1:19" s="9" customFormat="1" ht="33" customHeight="1" hidden="1">
      <c r="A56" s="53" t="s">
        <v>63</v>
      </c>
      <c r="B56" s="55" t="s">
        <v>138</v>
      </c>
      <c r="C56" s="46">
        <v>30</v>
      </c>
      <c r="D56" s="47">
        <v>21</v>
      </c>
      <c r="E56" s="47">
        <v>19</v>
      </c>
      <c r="F56" s="47">
        <v>2</v>
      </c>
      <c r="G56" s="48">
        <v>950.98</v>
      </c>
      <c r="H56" s="48">
        <v>795.28</v>
      </c>
      <c r="I56" s="48">
        <v>155.7</v>
      </c>
      <c r="J56" s="48">
        <f t="shared" si="2"/>
        <v>32880133.5</v>
      </c>
      <c r="K56" s="48">
        <f t="shared" si="3"/>
        <v>28276914.81</v>
      </c>
      <c r="L56" s="48">
        <f t="shared" si="4"/>
        <v>2959244.0200000014</v>
      </c>
      <c r="M56" s="48">
        <v>1643974.67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</row>
    <row r="57" spans="1:19" s="24" customFormat="1" ht="33" customHeight="1" hidden="1">
      <c r="A57" s="41"/>
      <c r="B57" s="49" t="s">
        <v>43</v>
      </c>
      <c r="C57" s="46">
        <v>30</v>
      </c>
      <c r="D57" s="47">
        <v>21</v>
      </c>
      <c r="E57" s="47">
        <v>19</v>
      </c>
      <c r="F57" s="47">
        <v>2</v>
      </c>
      <c r="G57" s="48">
        <v>950.98</v>
      </c>
      <c r="H57" s="48">
        <v>795.28</v>
      </c>
      <c r="I57" s="48">
        <v>155.7</v>
      </c>
      <c r="J57" s="48">
        <f t="shared" si="2"/>
        <v>32880133.5</v>
      </c>
      <c r="K57" s="48">
        <f t="shared" si="3"/>
        <v>28276914.81</v>
      </c>
      <c r="L57" s="48">
        <f t="shared" si="4"/>
        <v>2959243.0200000014</v>
      </c>
      <c r="M57" s="48">
        <v>1643975.67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</row>
    <row r="58" spans="1:19" s="9" customFormat="1" ht="33" customHeight="1" hidden="1">
      <c r="A58" s="41" t="s">
        <v>64</v>
      </c>
      <c r="B58" s="56" t="s">
        <v>114</v>
      </c>
      <c r="C58" s="46">
        <v>30</v>
      </c>
      <c r="D58" s="47">
        <v>21</v>
      </c>
      <c r="E58" s="47">
        <v>19</v>
      </c>
      <c r="F58" s="47">
        <v>2</v>
      </c>
      <c r="G58" s="48">
        <v>950.98</v>
      </c>
      <c r="H58" s="48">
        <v>795.28</v>
      </c>
      <c r="I58" s="48">
        <v>155.7</v>
      </c>
      <c r="J58" s="48">
        <f t="shared" si="2"/>
        <v>32880133.5</v>
      </c>
      <c r="K58" s="48">
        <f t="shared" si="3"/>
        <v>28276914.81</v>
      </c>
      <c r="L58" s="48">
        <f t="shared" si="4"/>
        <v>2959242.0200000014</v>
      </c>
      <c r="M58" s="48">
        <v>1643976.67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</row>
    <row r="59" spans="1:19" s="9" customFormat="1" ht="33" customHeight="1" hidden="1">
      <c r="A59" s="41" t="s">
        <v>65</v>
      </c>
      <c r="B59" s="56" t="s">
        <v>115</v>
      </c>
      <c r="C59" s="46">
        <v>30</v>
      </c>
      <c r="D59" s="47">
        <v>21</v>
      </c>
      <c r="E59" s="47">
        <v>19</v>
      </c>
      <c r="F59" s="47">
        <v>2</v>
      </c>
      <c r="G59" s="48">
        <v>950.98</v>
      </c>
      <c r="H59" s="48">
        <v>795.28</v>
      </c>
      <c r="I59" s="48">
        <v>155.7</v>
      </c>
      <c r="J59" s="48">
        <f t="shared" si="2"/>
        <v>32880133.5</v>
      </c>
      <c r="K59" s="48">
        <f t="shared" si="3"/>
        <v>28276914.81</v>
      </c>
      <c r="L59" s="48">
        <f t="shared" si="4"/>
        <v>2959241.0200000014</v>
      </c>
      <c r="M59" s="48">
        <v>1643977.67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</row>
    <row r="60" spans="1:19" s="9" customFormat="1" ht="33" customHeight="1" hidden="1">
      <c r="A60" s="41" t="s">
        <v>66</v>
      </c>
      <c r="B60" s="56" t="s">
        <v>116</v>
      </c>
      <c r="C60" s="46">
        <v>30</v>
      </c>
      <c r="D60" s="47">
        <v>21</v>
      </c>
      <c r="E60" s="47">
        <v>19</v>
      </c>
      <c r="F60" s="47">
        <v>2</v>
      </c>
      <c r="G60" s="48">
        <v>950.98</v>
      </c>
      <c r="H60" s="48">
        <v>795.28</v>
      </c>
      <c r="I60" s="48">
        <v>155.7</v>
      </c>
      <c r="J60" s="48">
        <f t="shared" si="2"/>
        <v>32880133.5</v>
      </c>
      <c r="K60" s="48">
        <f t="shared" si="3"/>
        <v>28276914.81</v>
      </c>
      <c r="L60" s="48">
        <f t="shared" si="4"/>
        <v>2959240.0200000014</v>
      </c>
      <c r="M60" s="48">
        <v>1643978.67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</row>
    <row r="61" spans="1:19" s="9" customFormat="1" ht="33" customHeight="1" hidden="1">
      <c r="A61" s="41" t="s">
        <v>67</v>
      </c>
      <c r="B61" s="56" t="s">
        <v>29</v>
      </c>
      <c r="C61" s="46">
        <v>30</v>
      </c>
      <c r="D61" s="47">
        <v>21</v>
      </c>
      <c r="E61" s="47">
        <v>19</v>
      </c>
      <c r="F61" s="47">
        <v>2</v>
      </c>
      <c r="G61" s="48">
        <v>950.98</v>
      </c>
      <c r="H61" s="48">
        <v>795.28</v>
      </c>
      <c r="I61" s="48">
        <v>155.7</v>
      </c>
      <c r="J61" s="48">
        <f t="shared" si="2"/>
        <v>32880133.5</v>
      </c>
      <c r="K61" s="48">
        <f t="shared" si="3"/>
        <v>28276914.81</v>
      </c>
      <c r="L61" s="48">
        <f t="shared" si="4"/>
        <v>2959239.0200000014</v>
      </c>
      <c r="M61" s="48">
        <v>1643979.67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</row>
    <row r="62" spans="1:19" s="9" customFormat="1" ht="33" customHeight="1" hidden="1">
      <c r="A62" s="41" t="s">
        <v>68</v>
      </c>
      <c r="B62" s="50" t="s">
        <v>117</v>
      </c>
      <c r="C62" s="46">
        <v>30</v>
      </c>
      <c r="D62" s="47">
        <v>21</v>
      </c>
      <c r="E62" s="47">
        <v>19</v>
      </c>
      <c r="F62" s="47">
        <v>2</v>
      </c>
      <c r="G62" s="48">
        <v>950.98</v>
      </c>
      <c r="H62" s="48">
        <v>795.28</v>
      </c>
      <c r="I62" s="48">
        <v>155.7</v>
      </c>
      <c r="J62" s="48">
        <f t="shared" si="2"/>
        <v>32880133.5</v>
      </c>
      <c r="K62" s="48">
        <f t="shared" si="3"/>
        <v>28276914.81</v>
      </c>
      <c r="L62" s="48">
        <f t="shared" si="4"/>
        <v>2959238.0200000014</v>
      </c>
      <c r="M62" s="48">
        <v>1643980.67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</row>
    <row r="63" spans="1:19" s="9" customFormat="1" ht="33" customHeight="1" hidden="1">
      <c r="A63" s="41" t="s">
        <v>69</v>
      </c>
      <c r="B63" s="50" t="s">
        <v>118</v>
      </c>
      <c r="C63" s="46">
        <v>30</v>
      </c>
      <c r="D63" s="47">
        <v>21</v>
      </c>
      <c r="E63" s="47">
        <v>19</v>
      </c>
      <c r="F63" s="47">
        <v>2</v>
      </c>
      <c r="G63" s="48">
        <v>950.98</v>
      </c>
      <c r="H63" s="48">
        <v>795.28</v>
      </c>
      <c r="I63" s="48">
        <v>155.7</v>
      </c>
      <c r="J63" s="48">
        <f t="shared" si="2"/>
        <v>32880133.5</v>
      </c>
      <c r="K63" s="48">
        <f t="shared" si="3"/>
        <v>28276914.81</v>
      </c>
      <c r="L63" s="48">
        <f t="shared" si="4"/>
        <v>2959237.0200000014</v>
      </c>
      <c r="M63" s="48">
        <v>1643981.67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</row>
    <row r="64" spans="1:19" s="9" customFormat="1" ht="33" customHeight="1" hidden="1">
      <c r="A64" s="41" t="s">
        <v>70</v>
      </c>
      <c r="B64" s="50" t="s">
        <v>119</v>
      </c>
      <c r="C64" s="46">
        <v>30</v>
      </c>
      <c r="D64" s="47">
        <v>21</v>
      </c>
      <c r="E64" s="47">
        <v>19</v>
      </c>
      <c r="F64" s="47">
        <v>2</v>
      </c>
      <c r="G64" s="48">
        <v>950.98</v>
      </c>
      <c r="H64" s="48">
        <v>795.28</v>
      </c>
      <c r="I64" s="48">
        <v>155.7</v>
      </c>
      <c r="J64" s="48">
        <f t="shared" si="2"/>
        <v>32880133.5</v>
      </c>
      <c r="K64" s="48">
        <f t="shared" si="3"/>
        <v>28276914.81</v>
      </c>
      <c r="L64" s="48">
        <f t="shared" si="4"/>
        <v>2959236.0200000014</v>
      </c>
      <c r="M64" s="48">
        <v>1643982.67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</row>
    <row r="65" spans="1:19" s="9" customFormat="1" ht="33" customHeight="1" hidden="1">
      <c r="A65" s="41" t="s">
        <v>71</v>
      </c>
      <c r="B65" s="50" t="s">
        <v>120</v>
      </c>
      <c r="C65" s="46">
        <v>30</v>
      </c>
      <c r="D65" s="47">
        <v>21</v>
      </c>
      <c r="E65" s="47">
        <v>19</v>
      </c>
      <c r="F65" s="47">
        <v>2</v>
      </c>
      <c r="G65" s="48">
        <v>950.98</v>
      </c>
      <c r="H65" s="48">
        <v>795.28</v>
      </c>
      <c r="I65" s="48">
        <v>155.7</v>
      </c>
      <c r="J65" s="48">
        <f t="shared" si="2"/>
        <v>32880133.5</v>
      </c>
      <c r="K65" s="48">
        <f t="shared" si="3"/>
        <v>28276914.81</v>
      </c>
      <c r="L65" s="48">
        <f t="shared" si="4"/>
        <v>2959235.0200000014</v>
      </c>
      <c r="M65" s="48">
        <v>1643983.67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</row>
    <row r="66" spans="1:19" s="9" customFormat="1" ht="33" customHeight="1" hidden="1">
      <c r="A66" s="41" t="s">
        <v>72</v>
      </c>
      <c r="B66" s="50" t="s">
        <v>121</v>
      </c>
      <c r="C66" s="46">
        <v>30</v>
      </c>
      <c r="D66" s="47">
        <v>21</v>
      </c>
      <c r="E66" s="47">
        <v>19</v>
      </c>
      <c r="F66" s="47">
        <v>2</v>
      </c>
      <c r="G66" s="48">
        <v>950.98</v>
      </c>
      <c r="H66" s="48">
        <v>795.28</v>
      </c>
      <c r="I66" s="48">
        <v>155.7</v>
      </c>
      <c r="J66" s="48">
        <f t="shared" si="2"/>
        <v>32880133.5</v>
      </c>
      <c r="K66" s="48">
        <f t="shared" si="3"/>
        <v>28276914.81</v>
      </c>
      <c r="L66" s="48">
        <f t="shared" si="4"/>
        <v>2959234.0200000014</v>
      </c>
      <c r="M66" s="48">
        <v>1643984.67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</row>
    <row r="67" spans="1:19" s="9" customFormat="1" ht="33" customHeight="1" hidden="1">
      <c r="A67" s="41" t="s">
        <v>73</v>
      </c>
      <c r="B67" s="50" t="s">
        <v>122</v>
      </c>
      <c r="C67" s="46">
        <v>30</v>
      </c>
      <c r="D67" s="47">
        <v>21</v>
      </c>
      <c r="E67" s="47">
        <v>19</v>
      </c>
      <c r="F67" s="47">
        <v>2</v>
      </c>
      <c r="G67" s="48">
        <v>950.98</v>
      </c>
      <c r="H67" s="48">
        <v>795.28</v>
      </c>
      <c r="I67" s="48">
        <v>155.7</v>
      </c>
      <c r="J67" s="48">
        <f t="shared" si="2"/>
        <v>32880133.5</v>
      </c>
      <c r="K67" s="48">
        <f t="shared" si="3"/>
        <v>28276914.81</v>
      </c>
      <c r="L67" s="48">
        <f t="shared" si="4"/>
        <v>2959233.0200000014</v>
      </c>
      <c r="M67" s="48">
        <v>1643985.67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</row>
    <row r="68" spans="1:19" s="9" customFormat="1" ht="33" customHeight="1" hidden="1">
      <c r="A68" s="41"/>
      <c r="B68" s="49" t="s">
        <v>42</v>
      </c>
      <c r="C68" s="46">
        <v>30</v>
      </c>
      <c r="D68" s="47">
        <v>21</v>
      </c>
      <c r="E68" s="47">
        <v>19</v>
      </c>
      <c r="F68" s="47">
        <v>2</v>
      </c>
      <c r="G68" s="48">
        <v>950.98</v>
      </c>
      <c r="H68" s="48">
        <v>795.28</v>
      </c>
      <c r="I68" s="48">
        <v>155.7</v>
      </c>
      <c r="J68" s="48">
        <f t="shared" si="2"/>
        <v>32880133.5</v>
      </c>
      <c r="K68" s="48">
        <f t="shared" si="3"/>
        <v>28276914.81</v>
      </c>
      <c r="L68" s="48">
        <f t="shared" si="4"/>
        <v>2959232.0200000014</v>
      </c>
      <c r="M68" s="48">
        <v>1643986.67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</row>
    <row r="69" spans="1:19" s="9" customFormat="1" ht="33" customHeight="1" hidden="1">
      <c r="A69" s="41" t="s">
        <v>74</v>
      </c>
      <c r="B69" s="56" t="s">
        <v>102</v>
      </c>
      <c r="C69" s="46">
        <v>30</v>
      </c>
      <c r="D69" s="47">
        <v>21</v>
      </c>
      <c r="E69" s="47">
        <v>19</v>
      </c>
      <c r="F69" s="47">
        <v>2</v>
      </c>
      <c r="G69" s="48">
        <v>950.98</v>
      </c>
      <c r="H69" s="48">
        <v>795.28</v>
      </c>
      <c r="I69" s="48">
        <v>155.7</v>
      </c>
      <c r="J69" s="48">
        <f t="shared" si="2"/>
        <v>32880133.5</v>
      </c>
      <c r="K69" s="48">
        <f t="shared" si="3"/>
        <v>28276914.81</v>
      </c>
      <c r="L69" s="48">
        <f t="shared" si="4"/>
        <v>2959231.0200000014</v>
      </c>
      <c r="M69" s="48">
        <v>1643987.67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</row>
    <row r="70" spans="1:19" s="9" customFormat="1" ht="33" customHeight="1" hidden="1">
      <c r="A70" s="41" t="s">
        <v>75</v>
      </c>
      <c r="B70" s="56" t="s">
        <v>103</v>
      </c>
      <c r="C70" s="46">
        <v>30</v>
      </c>
      <c r="D70" s="47">
        <v>21</v>
      </c>
      <c r="E70" s="47">
        <v>19</v>
      </c>
      <c r="F70" s="47">
        <v>2</v>
      </c>
      <c r="G70" s="48">
        <v>950.98</v>
      </c>
      <c r="H70" s="48">
        <v>795.28</v>
      </c>
      <c r="I70" s="48">
        <v>155.7</v>
      </c>
      <c r="J70" s="48">
        <f t="shared" si="2"/>
        <v>32880133.5</v>
      </c>
      <c r="K70" s="48">
        <f t="shared" si="3"/>
        <v>28276914.81</v>
      </c>
      <c r="L70" s="48">
        <f t="shared" si="4"/>
        <v>2959230.0200000014</v>
      </c>
      <c r="M70" s="48">
        <v>1643988.67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</row>
    <row r="71" spans="1:19" s="9" customFormat="1" ht="33" customHeight="1" hidden="1">
      <c r="A71" s="41" t="s">
        <v>76</v>
      </c>
      <c r="B71" s="56" t="s">
        <v>104</v>
      </c>
      <c r="C71" s="46">
        <v>30</v>
      </c>
      <c r="D71" s="47">
        <v>21</v>
      </c>
      <c r="E71" s="47">
        <v>19</v>
      </c>
      <c r="F71" s="47">
        <v>2</v>
      </c>
      <c r="G71" s="48">
        <v>950.98</v>
      </c>
      <c r="H71" s="48">
        <v>795.28</v>
      </c>
      <c r="I71" s="48">
        <v>155.7</v>
      </c>
      <c r="J71" s="48">
        <f t="shared" si="2"/>
        <v>32880133.5</v>
      </c>
      <c r="K71" s="48">
        <f t="shared" si="3"/>
        <v>28276914.81</v>
      </c>
      <c r="L71" s="48">
        <f t="shared" si="4"/>
        <v>2959229.0200000014</v>
      </c>
      <c r="M71" s="48">
        <v>1643989.67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</row>
    <row r="72" spans="1:19" s="9" customFormat="1" ht="33" customHeight="1" hidden="1">
      <c r="A72" s="41" t="s">
        <v>77</v>
      </c>
      <c r="B72" s="56" t="s">
        <v>105</v>
      </c>
      <c r="C72" s="46">
        <v>30</v>
      </c>
      <c r="D72" s="47">
        <v>21</v>
      </c>
      <c r="E72" s="47">
        <v>19</v>
      </c>
      <c r="F72" s="47">
        <v>2</v>
      </c>
      <c r="G72" s="48">
        <v>950.98</v>
      </c>
      <c r="H72" s="48">
        <v>795.28</v>
      </c>
      <c r="I72" s="48">
        <v>155.7</v>
      </c>
      <c r="J72" s="48">
        <f t="shared" si="2"/>
        <v>32880133.5</v>
      </c>
      <c r="K72" s="48">
        <f t="shared" si="3"/>
        <v>28276914.81</v>
      </c>
      <c r="L72" s="48">
        <f t="shared" si="4"/>
        <v>2959228.0200000014</v>
      </c>
      <c r="M72" s="48">
        <v>1643990.67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</row>
    <row r="73" spans="1:19" s="9" customFormat="1" ht="33" customHeight="1" hidden="1">
      <c r="A73" s="41" t="s">
        <v>78</v>
      </c>
      <c r="B73" s="56" t="s">
        <v>106</v>
      </c>
      <c r="C73" s="46">
        <v>30</v>
      </c>
      <c r="D73" s="47">
        <v>21</v>
      </c>
      <c r="E73" s="47">
        <v>19</v>
      </c>
      <c r="F73" s="47">
        <v>2</v>
      </c>
      <c r="G73" s="48">
        <v>950.98</v>
      </c>
      <c r="H73" s="48">
        <v>795.28</v>
      </c>
      <c r="I73" s="48">
        <v>155.7</v>
      </c>
      <c r="J73" s="48">
        <f t="shared" si="2"/>
        <v>32880133.5</v>
      </c>
      <c r="K73" s="48">
        <f t="shared" si="3"/>
        <v>28276914.81</v>
      </c>
      <c r="L73" s="48">
        <f t="shared" si="4"/>
        <v>2959227.0200000014</v>
      </c>
      <c r="M73" s="48">
        <v>1643991.67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</row>
    <row r="74" spans="1:19" s="9" customFormat="1" ht="33" customHeight="1" hidden="1">
      <c r="A74" s="41" t="s">
        <v>79</v>
      </c>
      <c r="B74" s="56" t="s">
        <v>107</v>
      </c>
      <c r="C74" s="46">
        <v>30</v>
      </c>
      <c r="D74" s="47">
        <v>21</v>
      </c>
      <c r="E74" s="47">
        <v>19</v>
      </c>
      <c r="F74" s="47">
        <v>2</v>
      </c>
      <c r="G74" s="48">
        <v>950.98</v>
      </c>
      <c r="H74" s="48">
        <v>795.28</v>
      </c>
      <c r="I74" s="48">
        <v>155.7</v>
      </c>
      <c r="J74" s="48">
        <f t="shared" si="2"/>
        <v>32880133.5</v>
      </c>
      <c r="K74" s="48">
        <f t="shared" si="3"/>
        <v>28276914.81</v>
      </c>
      <c r="L74" s="48">
        <f t="shared" si="4"/>
        <v>2959226.0200000014</v>
      </c>
      <c r="M74" s="48">
        <v>1643992.67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</row>
    <row r="75" spans="1:19" s="9" customFormat="1" ht="33" customHeight="1" hidden="1">
      <c r="A75" s="41" t="s">
        <v>80</v>
      </c>
      <c r="B75" s="56" t="s">
        <v>108</v>
      </c>
      <c r="C75" s="46">
        <v>30</v>
      </c>
      <c r="D75" s="47">
        <v>21</v>
      </c>
      <c r="E75" s="47">
        <v>19</v>
      </c>
      <c r="F75" s="47">
        <v>2</v>
      </c>
      <c r="G75" s="48">
        <v>950.98</v>
      </c>
      <c r="H75" s="48">
        <v>795.28</v>
      </c>
      <c r="I75" s="48">
        <v>155.7</v>
      </c>
      <c r="J75" s="48">
        <f t="shared" si="2"/>
        <v>32880133.5</v>
      </c>
      <c r="K75" s="48">
        <f t="shared" si="3"/>
        <v>28276914.81</v>
      </c>
      <c r="L75" s="48">
        <f t="shared" si="4"/>
        <v>2959225.0200000014</v>
      </c>
      <c r="M75" s="48">
        <v>1643993.67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</row>
    <row r="76" spans="1:19" s="9" customFormat="1" ht="33" customHeight="1" hidden="1">
      <c r="A76" s="41" t="s">
        <v>81</v>
      </c>
      <c r="B76" s="56" t="s">
        <v>109</v>
      </c>
      <c r="C76" s="46">
        <v>30</v>
      </c>
      <c r="D76" s="47">
        <v>21</v>
      </c>
      <c r="E76" s="47">
        <v>19</v>
      </c>
      <c r="F76" s="47">
        <v>2</v>
      </c>
      <c r="G76" s="48">
        <v>950.98</v>
      </c>
      <c r="H76" s="48">
        <v>795.28</v>
      </c>
      <c r="I76" s="48">
        <v>155.7</v>
      </c>
      <c r="J76" s="48">
        <f t="shared" si="2"/>
        <v>32880133.5</v>
      </c>
      <c r="K76" s="48">
        <f t="shared" si="3"/>
        <v>28276914.81</v>
      </c>
      <c r="L76" s="48">
        <f t="shared" si="4"/>
        <v>2959224.0200000014</v>
      </c>
      <c r="M76" s="48">
        <v>1643994.67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</row>
    <row r="77" spans="1:19" s="9" customFormat="1" ht="33" customHeight="1" hidden="1">
      <c r="A77" s="41" t="s">
        <v>82</v>
      </c>
      <c r="B77" s="56" t="s">
        <v>110</v>
      </c>
      <c r="C77" s="46">
        <v>30</v>
      </c>
      <c r="D77" s="47">
        <v>21</v>
      </c>
      <c r="E77" s="47">
        <v>19</v>
      </c>
      <c r="F77" s="47">
        <v>2</v>
      </c>
      <c r="G77" s="48">
        <v>950.98</v>
      </c>
      <c r="H77" s="48">
        <v>795.28</v>
      </c>
      <c r="I77" s="48">
        <v>155.7</v>
      </c>
      <c r="J77" s="48">
        <f t="shared" si="2"/>
        <v>32880133.5</v>
      </c>
      <c r="K77" s="48">
        <f t="shared" si="3"/>
        <v>28276914.81</v>
      </c>
      <c r="L77" s="48">
        <f t="shared" si="4"/>
        <v>2959223.0200000014</v>
      </c>
      <c r="M77" s="48">
        <v>1643995.67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</row>
    <row r="78" spans="1:19" s="9" customFormat="1" ht="33" customHeight="1" hidden="1">
      <c r="A78" s="41" t="s">
        <v>83</v>
      </c>
      <c r="B78" s="56" t="s">
        <v>111</v>
      </c>
      <c r="C78" s="46">
        <v>30</v>
      </c>
      <c r="D78" s="47">
        <v>21</v>
      </c>
      <c r="E78" s="47">
        <v>19</v>
      </c>
      <c r="F78" s="47">
        <v>2</v>
      </c>
      <c r="G78" s="48">
        <v>950.98</v>
      </c>
      <c r="H78" s="48">
        <v>795.28</v>
      </c>
      <c r="I78" s="48">
        <v>155.7</v>
      </c>
      <c r="J78" s="48">
        <f t="shared" si="2"/>
        <v>32880133.5</v>
      </c>
      <c r="K78" s="48">
        <f t="shared" si="3"/>
        <v>28276914.81</v>
      </c>
      <c r="L78" s="48">
        <f t="shared" si="4"/>
        <v>2959222.0200000014</v>
      </c>
      <c r="M78" s="48">
        <v>1643996.67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</row>
    <row r="79" spans="1:19" s="9" customFormat="1" ht="33" customHeight="1" hidden="1">
      <c r="A79" s="41" t="s">
        <v>84</v>
      </c>
      <c r="B79" s="56" t="s">
        <v>112</v>
      </c>
      <c r="C79" s="46">
        <v>30</v>
      </c>
      <c r="D79" s="47">
        <v>21</v>
      </c>
      <c r="E79" s="47">
        <v>19</v>
      </c>
      <c r="F79" s="47">
        <v>2</v>
      </c>
      <c r="G79" s="48">
        <v>950.98</v>
      </c>
      <c r="H79" s="48">
        <v>795.28</v>
      </c>
      <c r="I79" s="48">
        <v>155.7</v>
      </c>
      <c r="J79" s="48">
        <f t="shared" si="2"/>
        <v>32880133.5</v>
      </c>
      <c r="K79" s="48">
        <f t="shared" si="3"/>
        <v>28276914.81</v>
      </c>
      <c r="L79" s="48">
        <f t="shared" si="4"/>
        <v>2959221.0200000014</v>
      </c>
      <c r="M79" s="48">
        <v>1643997.67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</row>
    <row r="80" spans="1:19" s="9" customFormat="1" ht="33" customHeight="1" hidden="1">
      <c r="A80" s="41" t="s">
        <v>85</v>
      </c>
      <c r="B80" s="56" t="s">
        <v>113</v>
      </c>
      <c r="C80" s="46">
        <v>30</v>
      </c>
      <c r="D80" s="47">
        <v>21</v>
      </c>
      <c r="E80" s="47">
        <v>19</v>
      </c>
      <c r="F80" s="47">
        <v>2</v>
      </c>
      <c r="G80" s="48">
        <v>950.98</v>
      </c>
      <c r="H80" s="48">
        <v>795.28</v>
      </c>
      <c r="I80" s="48">
        <v>155.7</v>
      </c>
      <c r="J80" s="48">
        <f t="shared" si="2"/>
        <v>32880133.5</v>
      </c>
      <c r="K80" s="48">
        <f t="shared" si="3"/>
        <v>28276914.81</v>
      </c>
      <c r="L80" s="48">
        <f t="shared" si="4"/>
        <v>2959220.0200000014</v>
      </c>
      <c r="M80" s="48">
        <v>1643998.67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</row>
    <row r="81" spans="1:19" s="9" customFormat="1" ht="33" customHeight="1" hidden="1">
      <c r="A81" s="41" t="s">
        <v>86</v>
      </c>
      <c r="B81" s="56" t="s">
        <v>130</v>
      </c>
      <c r="C81" s="46">
        <v>30</v>
      </c>
      <c r="D81" s="47">
        <v>21</v>
      </c>
      <c r="E81" s="47">
        <v>19</v>
      </c>
      <c r="F81" s="47">
        <v>2</v>
      </c>
      <c r="G81" s="48">
        <v>950.98</v>
      </c>
      <c r="H81" s="48">
        <v>795.28</v>
      </c>
      <c r="I81" s="48">
        <v>155.7</v>
      </c>
      <c r="J81" s="48">
        <f t="shared" si="2"/>
        <v>32880133.5</v>
      </c>
      <c r="K81" s="48">
        <f t="shared" si="3"/>
        <v>28276914.81</v>
      </c>
      <c r="L81" s="48">
        <f t="shared" si="4"/>
        <v>2959219.0200000014</v>
      </c>
      <c r="M81" s="48">
        <v>1643999.67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</row>
    <row r="82" spans="1:19" s="24" customFormat="1" ht="35.25" customHeight="1" hidden="1">
      <c r="A82" s="41"/>
      <c r="B82" s="49" t="s">
        <v>44</v>
      </c>
      <c r="C82" s="46">
        <v>30</v>
      </c>
      <c r="D82" s="47">
        <v>21</v>
      </c>
      <c r="E82" s="47">
        <v>19</v>
      </c>
      <c r="F82" s="47">
        <v>2</v>
      </c>
      <c r="G82" s="48">
        <v>950.98</v>
      </c>
      <c r="H82" s="48">
        <v>795.28</v>
      </c>
      <c r="I82" s="48">
        <v>155.7</v>
      </c>
      <c r="J82" s="48">
        <f t="shared" si="2"/>
        <v>32880133.5</v>
      </c>
      <c r="K82" s="48">
        <f t="shared" si="3"/>
        <v>28276914.81</v>
      </c>
      <c r="L82" s="48">
        <f t="shared" si="4"/>
        <v>2959218.0200000014</v>
      </c>
      <c r="M82" s="48">
        <v>1644000.67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</row>
    <row r="83" spans="1:19" s="9" customFormat="1" ht="33" customHeight="1" hidden="1">
      <c r="A83" s="41" t="s">
        <v>87</v>
      </c>
      <c r="B83" s="50" t="s">
        <v>45</v>
      </c>
      <c r="C83" s="46">
        <v>30</v>
      </c>
      <c r="D83" s="47">
        <v>21</v>
      </c>
      <c r="E83" s="47">
        <v>19</v>
      </c>
      <c r="F83" s="47">
        <v>2</v>
      </c>
      <c r="G83" s="48">
        <v>950.98</v>
      </c>
      <c r="H83" s="48">
        <v>795.28</v>
      </c>
      <c r="I83" s="48">
        <v>155.7</v>
      </c>
      <c r="J83" s="48">
        <f t="shared" si="2"/>
        <v>32880133.5</v>
      </c>
      <c r="K83" s="48">
        <f t="shared" si="3"/>
        <v>28276914.81</v>
      </c>
      <c r="L83" s="48">
        <f t="shared" si="4"/>
        <v>2959217.0200000014</v>
      </c>
      <c r="M83" s="48">
        <v>1644001.67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</row>
    <row r="84" spans="1:19" s="9" customFormat="1" ht="33" customHeight="1" hidden="1">
      <c r="A84" s="41" t="s">
        <v>88</v>
      </c>
      <c r="B84" s="50" t="s">
        <v>46</v>
      </c>
      <c r="C84" s="46">
        <v>30</v>
      </c>
      <c r="D84" s="47">
        <v>21</v>
      </c>
      <c r="E84" s="47">
        <v>19</v>
      </c>
      <c r="F84" s="47">
        <v>2</v>
      </c>
      <c r="G84" s="48">
        <v>950.98</v>
      </c>
      <c r="H84" s="48">
        <v>795.28</v>
      </c>
      <c r="I84" s="48">
        <v>155.7</v>
      </c>
      <c r="J84" s="48">
        <f t="shared" si="2"/>
        <v>32880133.5</v>
      </c>
      <c r="K84" s="48">
        <f t="shared" si="3"/>
        <v>28276914.81</v>
      </c>
      <c r="L84" s="48">
        <f t="shared" si="4"/>
        <v>2959216.0200000014</v>
      </c>
      <c r="M84" s="48">
        <v>1644002.67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</row>
    <row r="85" spans="1:19" s="9" customFormat="1" ht="33" customHeight="1" hidden="1">
      <c r="A85" s="41" t="s">
        <v>89</v>
      </c>
      <c r="B85" s="50" t="s">
        <v>47</v>
      </c>
      <c r="C85" s="46">
        <v>30</v>
      </c>
      <c r="D85" s="47">
        <v>21</v>
      </c>
      <c r="E85" s="47">
        <v>19</v>
      </c>
      <c r="F85" s="47">
        <v>2</v>
      </c>
      <c r="G85" s="48">
        <v>950.98</v>
      </c>
      <c r="H85" s="48">
        <v>795.28</v>
      </c>
      <c r="I85" s="48">
        <v>155.7</v>
      </c>
      <c r="J85" s="48">
        <f>G85*34575</f>
        <v>32880133.5</v>
      </c>
      <c r="K85" s="48">
        <f>J85*86/100</f>
        <v>28276914.81</v>
      </c>
      <c r="L85" s="48">
        <f>J85-K85-M85</f>
        <v>2959215.0200000014</v>
      </c>
      <c r="M85" s="48">
        <v>1644003.67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</row>
    <row r="86" spans="1:19" s="9" customFormat="1" ht="33" customHeight="1" hidden="1">
      <c r="A86" s="41" t="s">
        <v>90</v>
      </c>
      <c r="B86" s="50" t="s">
        <v>48</v>
      </c>
      <c r="C86" s="46">
        <v>30</v>
      </c>
      <c r="D86" s="47">
        <v>21</v>
      </c>
      <c r="E86" s="47">
        <v>19</v>
      </c>
      <c r="F86" s="47">
        <v>2</v>
      </c>
      <c r="G86" s="48">
        <v>950.98</v>
      </c>
      <c r="H86" s="48">
        <v>795.28</v>
      </c>
      <c r="I86" s="48">
        <v>155.7</v>
      </c>
      <c r="J86" s="48">
        <f>G86*34575</f>
        <v>32880133.5</v>
      </c>
      <c r="K86" s="48">
        <f>J86*86/100</f>
        <v>28276914.81</v>
      </c>
      <c r="L86" s="48">
        <f>J86-K86-M86</f>
        <v>2959214.0200000014</v>
      </c>
      <c r="M86" s="48">
        <v>1644004.67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</row>
    <row r="87" spans="1:19" s="9" customFormat="1" ht="33" customHeight="1" hidden="1">
      <c r="A87" s="41" t="s">
        <v>91</v>
      </c>
      <c r="B87" s="50" t="s">
        <v>49</v>
      </c>
      <c r="C87" s="46">
        <v>30</v>
      </c>
      <c r="D87" s="47">
        <v>21</v>
      </c>
      <c r="E87" s="47">
        <v>19</v>
      </c>
      <c r="F87" s="47">
        <v>2</v>
      </c>
      <c r="G87" s="48">
        <v>950.98</v>
      </c>
      <c r="H87" s="48">
        <v>795.28</v>
      </c>
      <c r="I87" s="48">
        <v>155.7</v>
      </c>
      <c r="J87" s="48">
        <f>G87*34575</f>
        <v>32880133.5</v>
      </c>
      <c r="K87" s="48">
        <f>J87*86/100</f>
        <v>28276914.81</v>
      </c>
      <c r="L87" s="48">
        <f>J87-K87-M87</f>
        <v>2959213.0200000014</v>
      </c>
      <c r="M87" s="48">
        <v>1644005.67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</row>
    <row r="88" spans="1:19" s="9" customFormat="1" ht="33" customHeight="1">
      <c r="A88" s="41">
        <v>1</v>
      </c>
      <c r="B88" s="57" t="s">
        <v>155</v>
      </c>
      <c r="C88" s="46">
        <v>30</v>
      </c>
      <c r="D88" s="47">
        <v>21</v>
      </c>
      <c r="E88" s="47">
        <v>19</v>
      </c>
      <c r="F88" s="47">
        <v>2</v>
      </c>
      <c r="G88" s="48">
        <v>950.98</v>
      </c>
      <c r="H88" s="48">
        <v>795.28</v>
      </c>
      <c r="I88" s="48">
        <v>155.7</v>
      </c>
      <c r="J88" s="48">
        <f>G88*34575</f>
        <v>32880133.5</v>
      </c>
      <c r="K88" s="48">
        <f>J88*86/100</f>
        <v>28276914.81</v>
      </c>
      <c r="L88" s="48">
        <f>J88-K88-M88</f>
        <v>2959212.0200000014</v>
      </c>
      <c r="M88" s="48">
        <v>1644006.67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</row>
    <row r="89" spans="1:19" s="9" customFormat="1" ht="35.25" customHeight="1">
      <c r="A89" s="35"/>
      <c r="B89" s="58" t="s">
        <v>142</v>
      </c>
      <c r="C89" s="59">
        <v>13</v>
      </c>
      <c r="D89" s="59">
        <v>8</v>
      </c>
      <c r="E89" s="59">
        <v>7</v>
      </c>
      <c r="F89" s="59">
        <v>1</v>
      </c>
      <c r="G89" s="48">
        <v>364.4</v>
      </c>
      <c r="H89" s="48">
        <v>311.3</v>
      </c>
      <c r="I89" s="48">
        <v>53.1</v>
      </c>
      <c r="J89" s="48">
        <v>11645938.6</v>
      </c>
      <c r="K89" s="48">
        <v>10015507.2</v>
      </c>
      <c r="L89" s="48">
        <v>1048134.47</v>
      </c>
      <c r="M89" s="48">
        <v>582296.93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</row>
    <row r="90" spans="1:19" s="9" customFormat="1" ht="60" customHeight="1">
      <c r="A90" s="35"/>
      <c r="B90" s="49" t="s">
        <v>143</v>
      </c>
      <c r="C90" s="59">
        <v>13</v>
      </c>
      <c r="D90" s="59">
        <v>8</v>
      </c>
      <c r="E90" s="59">
        <v>7</v>
      </c>
      <c r="F90" s="59">
        <v>1</v>
      </c>
      <c r="G90" s="48">
        <v>364.4</v>
      </c>
      <c r="H90" s="48">
        <v>311.3</v>
      </c>
      <c r="I90" s="48">
        <v>53.1</v>
      </c>
      <c r="J90" s="48">
        <v>11645938.6</v>
      </c>
      <c r="K90" s="48">
        <v>10015507.2</v>
      </c>
      <c r="L90" s="48">
        <v>1048134.47</v>
      </c>
      <c r="M90" s="48">
        <v>582296.93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</row>
    <row r="91" spans="1:19" s="9" customFormat="1" ht="34.5" customHeight="1">
      <c r="A91" s="35"/>
      <c r="B91" s="62" t="s">
        <v>155</v>
      </c>
      <c r="C91" s="59">
        <v>13</v>
      </c>
      <c r="D91" s="59">
        <v>8</v>
      </c>
      <c r="E91" s="59">
        <v>7</v>
      </c>
      <c r="F91" s="59">
        <v>1</v>
      </c>
      <c r="G91" s="48">
        <v>364.4</v>
      </c>
      <c r="H91" s="48">
        <v>311.3</v>
      </c>
      <c r="I91" s="48">
        <v>53.1</v>
      </c>
      <c r="J91" s="48">
        <v>11645938.6</v>
      </c>
      <c r="K91" s="48">
        <v>10015507.2</v>
      </c>
      <c r="L91" s="48">
        <v>1048134.47</v>
      </c>
      <c r="M91" s="48">
        <v>582296.93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</row>
    <row r="92" spans="1:19" s="24" customFormat="1" ht="36.75" customHeight="1">
      <c r="A92" s="35"/>
      <c r="B92" s="42" t="s">
        <v>144</v>
      </c>
      <c r="C92" s="37">
        <v>0</v>
      </c>
      <c r="D92" s="37">
        <v>0</v>
      </c>
      <c r="E92" s="37">
        <v>0</v>
      </c>
      <c r="F92" s="37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f aca="true" t="shared" si="5" ref="M92:M122">J92*5/100</f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</row>
    <row r="93" spans="1:19" s="24" customFormat="1" ht="61.5" customHeight="1">
      <c r="A93" s="35"/>
      <c r="B93" s="49" t="s">
        <v>145</v>
      </c>
      <c r="C93" s="37">
        <v>0</v>
      </c>
      <c r="D93" s="37">
        <v>0</v>
      </c>
      <c r="E93" s="37">
        <v>0</v>
      </c>
      <c r="F93" s="37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f t="shared" si="5"/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</row>
    <row r="94" spans="1:19" s="25" customFormat="1" ht="40.5" customHeight="1">
      <c r="A94" s="41"/>
      <c r="B94" s="42" t="s">
        <v>163</v>
      </c>
      <c r="C94" s="37">
        <v>0</v>
      </c>
      <c r="D94" s="37">
        <v>0</v>
      </c>
      <c r="E94" s="37">
        <v>0</v>
      </c>
      <c r="F94" s="37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f t="shared" si="5"/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</row>
    <row r="95" spans="1:19" s="6" customFormat="1" ht="33" customHeight="1" hidden="1">
      <c r="A95" s="41"/>
      <c r="B95" s="42" t="s">
        <v>164</v>
      </c>
      <c r="C95" s="37">
        <v>0</v>
      </c>
      <c r="D95" s="37">
        <v>0</v>
      </c>
      <c r="E95" s="37">
        <v>0</v>
      </c>
      <c r="F95" s="37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f t="shared" si="5"/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</row>
    <row r="96" spans="1:19" s="6" customFormat="1" ht="33" customHeight="1" hidden="1">
      <c r="A96" s="41"/>
      <c r="B96" s="60" t="s">
        <v>159</v>
      </c>
      <c r="C96" s="37">
        <v>0</v>
      </c>
      <c r="D96" s="37">
        <v>0</v>
      </c>
      <c r="E96" s="37">
        <v>0</v>
      </c>
      <c r="F96" s="37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f t="shared" si="5"/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</row>
    <row r="97" spans="1:19" s="6" customFormat="1" ht="33" customHeight="1" hidden="1">
      <c r="A97" s="41"/>
      <c r="B97" s="50" t="s">
        <v>160</v>
      </c>
      <c r="C97" s="37">
        <v>0</v>
      </c>
      <c r="D97" s="37">
        <v>0</v>
      </c>
      <c r="E97" s="37">
        <v>0</v>
      </c>
      <c r="F97" s="37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f t="shared" si="5"/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</row>
    <row r="98" spans="1:19" s="6" customFormat="1" ht="33" customHeight="1" hidden="1">
      <c r="A98" s="41"/>
      <c r="B98" s="50" t="s">
        <v>161</v>
      </c>
      <c r="C98" s="37">
        <v>0</v>
      </c>
      <c r="D98" s="37">
        <v>0</v>
      </c>
      <c r="E98" s="37">
        <v>0</v>
      </c>
      <c r="F98" s="37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f t="shared" si="5"/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</row>
    <row r="99" spans="1:19" s="6" customFormat="1" ht="33" customHeight="1" hidden="1">
      <c r="A99" s="41"/>
      <c r="B99" s="50" t="s">
        <v>162</v>
      </c>
      <c r="C99" s="37">
        <v>0</v>
      </c>
      <c r="D99" s="37">
        <v>0</v>
      </c>
      <c r="E99" s="37">
        <v>0</v>
      </c>
      <c r="F99" s="37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f t="shared" si="5"/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</row>
    <row r="100" spans="1:19" s="6" customFormat="1" ht="24" customHeight="1" hidden="1">
      <c r="A100" s="41"/>
      <c r="B100" s="61" t="s">
        <v>165</v>
      </c>
      <c r="C100" s="37">
        <v>0</v>
      </c>
      <c r="D100" s="37">
        <v>0</v>
      </c>
      <c r="E100" s="37">
        <v>0</v>
      </c>
      <c r="F100" s="37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f t="shared" si="5"/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</row>
    <row r="101" spans="1:19" s="6" customFormat="1" ht="33" customHeight="1" hidden="1">
      <c r="A101" s="41"/>
      <c r="B101" s="60" t="s">
        <v>166</v>
      </c>
      <c r="C101" s="37">
        <v>0</v>
      </c>
      <c r="D101" s="37">
        <v>0</v>
      </c>
      <c r="E101" s="37">
        <v>0</v>
      </c>
      <c r="F101" s="37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f t="shared" si="5"/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</row>
    <row r="102" spans="1:19" s="6" customFormat="1" ht="33" customHeight="1" hidden="1">
      <c r="A102" s="41"/>
      <c r="B102" s="62" t="s">
        <v>158</v>
      </c>
      <c r="C102" s="37">
        <v>0</v>
      </c>
      <c r="D102" s="37">
        <v>0</v>
      </c>
      <c r="E102" s="37">
        <v>0</v>
      </c>
      <c r="F102" s="37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f t="shared" si="5"/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</row>
    <row r="103" spans="1:19" s="6" customFormat="1" ht="33" customHeight="1" hidden="1">
      <c r="A103" s="41"/>
      <c r="B103" s="62" t="s">
        <v>167</v>
      </c>
      <c r="C103" s="37">
        <v>0</v>
      </c>
      <c r="D103" s="37">
        <v>0</v>
      </c>
      <c r="E103" s="37">
        <v>0</v>
      </c>
      <c r="F103" s="37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f t="shared" si="5"/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</row>
    <row r="104" spans="1:19" s="6" customFormat="1" ht="33" customHeight="1" hidden="1">
      <c r="A104" s="41"/>
      <c r="B104" s="62" t="s">
        <v>157</v>
      </c>
      <c r="C104" s="37">
        <v>0</v>
      </c>
      <c r="D104" s="37">
        <v>0</v>
      </c>
      <c r="E104" s="37">
        <v>0</v>
      </c>
      <c r="F104" s="37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f t="shared" si="5"/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</row>
    <row r="105" spans="1:19" s="6" customFormat="1" ht="33" customHeight="1" hidden="1">
      <c r="A105" s="41"/>
      <c r="B105" s="62" t="s">
        <v>168</v>
      </c>
      <c r="C105" s="37">
        <v>0</v>
      </c>
      <c r="D105" s="37">
        <v>0</v>
      </c>
      <c r="E105" s="37">
        <v>0</v>
      </c>
      <c r="F105" s="37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f t="shared" si="5"/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</row>
    <row r="106" spans="1:19" s="6" customFormat="1" ht="33" customHeight="1" hidden="1">
      <c r="A106" s="41"/>
      <c r="B106" s="62" t="s">
        <v>156</v>
      </c>
      <c r="C106" s="37">
        <v>0</v>
      </c>
      <c r="D106" s="37">
        <v>0</v>
      </c>
      <c r="E106" s="37">
        <v>0</v>
      </c>
      <c r="F106" s="37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f t="shared" si="5"/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</row>
    <row r="107" spans="1:19" s="6" customFormat="1" ht="33" customHeight="1" hidden="1">
      <c r="A107" s="41"/>
      <c r="B107" s="62" t="s">
        <v>169</v>
      </c>
      <c r="C107" s="37">
        <v>0</v>
      </c>
      <c r="D107" s="37">
        <v>0</v>
      </c>
      <c r="E107" s="37">
        <v>0</v>
      </c>
      <c r="F107" s="37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f t="shared" si="5"/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</row>
    <row r="108" spans="1:19" s="6" customFormat="1" ht="33" customHeight="1" hidden="1">
      <c r="A108" s="41"/>
      <c r="B108" s="62" t="s">
        <v>155</v>
      </c>
      <c r="C108" s="37">
        <v>0</v>
      </c>
      <c r="D108" s="37">
        <v>0</v>
      </c>
      <c r="E108" s="37">
        <v>0</v>
      </c>
      <c r="F108" s="37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f t="shared" si="5"/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</row>
    <row r="109" spans="1:19" s="6" customFormat="1" ht="66" customHeight="1">
      <c r="A109" s="41"/>
      <c r="B109" s="49" t="s">
        <v>164</v>
      </c>
      <c r="C109" s="37">
        <v>0</v>
      </c>
      <c r="D109" s="37">
        <v>0</v>
      </c>
      <c r="E109" s="37">
        <v>0</v>
      </c>
      <c r="F109" s="37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f t="shared" si="5"/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</row>
    <row r="110" spans="1:19" s="6" customFormat="1" ht="33" customHeight="1" hidden="1">
      <c r="A110" s="41"/>
      <c r="B110" s="42" t="s">
        <v>170</v>
      </c>
      <c r="C110" s="37">
        <v>0</v>
      </c>
      <c r="D110" s="37">
        <v>0</v>
      </c>
      <c r="E110" s="37">
        <v>0</v>
      </c>
      <c r="F110" s="37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f t="shared" si="5"/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</row>
    <row r="111" spans="1:19" s="6" customFormat="1" ht="33" customHeight="1" hidden="1">
      <c r="A111" s="41"/>
      <c r="B111" s="42" t="s">
        <v>171</v>
      </c>
      <c r="C111" s="37">
        <v>0</v>
      </c>
      <c r="D111" s="37">
        <v>0</v>
      </c>
      <c r="E111" s="37">
        <v>0</v>
      </c>
      <c r="F111" s="37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f t="shared" si="5"/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</row>
    <row r="112" spans="1:19" s="6" customFormat="1" ht="33" customHeight="1" hidden="1">
      <c r="A112" s="41"/>
      <c r="B112" s="60" t="s">
        <v>159</v>
      </c>
      <c r="C112" s="37">
        <v>0</v>
      </c>
      <c r="D112" s="37">
        <v>0</v>
      </c>
      <c r="E112" s="37">
        <v>0</v>
      </c>
      <c r="F112" s="37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f t="shared" si="5"/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</row>
    <row r="113" spans="1:19" s="6" customFormat="1" ht="33" customHeight="1" hidden="1">
      <c r="A113" s="41"/>
      <c r="B113" s="50" t="s">
        <v>160</v>
      </c>
      <c r="C113" s="37">
        <v>0</v>
      </c>
      <c r="D113" s="37">
        <v>0</v>
      </c>
      <c r="E113" s="37">
        <v>0</v>
      </c>
      <c r="F113" s="37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f t="shared" si="5"/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</row>
    <row r="114" spans="1:19" s="6" customFormat="1" ht="29.25" customHeight="1" hidden="1">
      <c r="A114" s="41"/>
      <c r="B114" s="50" t="s">
        <v>161</v>
      </c>
      <c r="C114" s="37">
        <v>0</v>
      </c>
      <c r="D114" s="37">
        <v>0</v>
      </c>
      <c r="E114" s="37">
        <v>0</v>
      </c>
      <c r="F114" s="37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f t="shared" si="5"/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</row>
    <row r="115" spans="1:19" s="6" customFormat="1" ht="29.25" customHeight="1" hidden="1">
      <c r="A115" s="41"/>
      <c r="B115" s="50" t="s">
        <v>162</v>
      </c>
      <c r="C115" s="37">
        <v>0</v>
      </c>
      <c r="D115" s="37">
        <v>0</v>
      </c>
      <c r="E115" s="37">
        <v>0</v>
      </c>
      <c r="F115" s="37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f t="shared" si="5"/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</row>
    <row r="116" spans="1:19" s="6" customFormat="1" ht="33" customHeight="1" hidden="1">
      <c r="A116" s="41"/>
      <c r="B116" s="61" t="s">
        <v>165</v>
      </c>
      <c r="C116" s="37">
        <v>0</v>
      </c>
      <c r="D116" s="37">
        <v>0</v>
      </c>
      <c r="E116" s="37">
        <v>0</v>
      </c>
      <c r="F116" s="37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f t="shared" si="5"/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</row>
    <row r="117" spans="1:19" s="6" customFormat="1" ht="33" customHeight="1" hidden="1">
      <c r="A117" s="41"/>
      <c r="B117" s="60" t="s">
        <v>166</v>
      </c>
      <c r="C117" s="37">
        <v>0</v>
      </c>
      <c r="D117" s="37">
        <v>0</v>
      </c>
      <c r="E117" s="37">
        <v>0</v>
      </c>
      <c r="F117" s="37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f t="shared" si="5"/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</row>
    <row r="118" spans="1:19" s="6" customFormat="1" ht="33" customHeight="1" hidden="1">
      <c r="A118" s="41"/>
      <c r="B118" s="62" t="s">
        <v>158</v>
      </c>
      <c r="C118" s="37">
        <v>0</v>
      </c>
      <c r="D118" s="37">
        <v>0</v>
      </c>
      <c r="E118" s="37">
        <v>0</v>
      </c>
      <c r="F118" s="37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f t="shared" si="5"/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</row>
    <row r="119" spans="1:19" s="6" customFormat="1" ht="33" customHeight="1" hidden="1">
      <c r="A119" s="41"/>
      <c r="B119" s="62" t="s">
        <v>167</v>
      </c>
      <c r="C119" s="37">
        <v>0</v>
      </c>
      <c r="D119" s="37">
        <v>0</v>
      </c>
      <c r="E119" s="37">
        <v>0</v>
      </c>
      <c r="F119" s="37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f t="shared" si="5"/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</row>
    <row r="120" spans="1:19" s="6" customFormat="1" ht="33" customHeight="1" hidden="1">
      <c r="A120" s="41"/>
      <c r="B120" s="62" t="s">
        <v>172</v>
      </c>
      <c r="C120" s="37">
        <v>0</v>
      </c>
      <c r="D120" s="37">
        <v>0</v>
      </c>
      <c r="E120" s="37">
        <v>0</v>
      </c>
      <c r="F120" s="37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f t="shared" si="5"/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</row>
    <row r="121" spans="1:19" s="6" customFormat="1" ht="33" customHeight="1" hidden="1">
      <c r="A121" s="41"/>
      <c r="B121" s="62" t="s">
        <v>168</v>
      </c>
      <c r="C121" s="37">
        <v>0</v>
      </c>
      <c r="D121" s="37">
        <v>0</v>
      </c>
      <c r="E121" s="37">
        <v>0</v>
      </c>
      <c r="F121" s="37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f t="shared" si="5"/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</row>
    <row r="122" spans="1:19" s="6" customFormat="1" ht="33" customHeight="1" hidden="1">
      <c r="A122" s="41"/>
      <c r="B122" s="62" t="s">
        <v>156</v>
      </c>
      <c r="C122" s="37">
        <v>0</v>
      </c>
      <c r="D122" s="37">
        <v>0</v>
      </c>
      <c r="E122" s="37">
        <v>0</v>
      </c>
      <c r="F122" s="37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f t="shared" si="5"/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</row>
    <row r="123" spans="1:19" s="6" customFormat="1" ht="33" customHeight="1">
      <c r="A123" s="41"/>
      <c r="B123" s="63" t="s">
        <v>175</v>
      </c>
      <c r="C123" s="37">
        <v>0</v>
      </c>
      <c r="D123" s="37">
        <v>0</v>
      </c>
      <c r="E123" s="37">
        <v>0</v>
      </c>
      <c r="F123" s="37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f>J123*5/100</f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</row>
    <row r="124" spans="1:19" s="6" customFormat="1" ht="52.5" customHeight="1">
      <c r="A124" s="41"/>
      <c r="B124" s="49" t="s">
        <v>171</v>
      </c>
      <c r="C124" s="37">
        <v>0</v>
      </c>
      <c r="D124" s="37">
        <v>0</v>
      </c>
      <c r="E124" s="37">
        <v>0</v>
      </c>
      <c r="F124" s="37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f>J124*5/100</f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</row>
    <row r="125" spans="1:19" s="6" customFormat="1" ht="33" customHeight="1">
      <c r="A125" s="41"/>
      <c r="B125" s="63" t="s">
        <v>176</v>
      </c>
      <c r="C125" s="37">
        <v>0</v>
      </c>
      <c r="D125" s="37">
        <v>0</v>
      </c>
      <c r="E125" s="37">
        <v>0</v>
      </c>
      <c r="F125" s="37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</row>
    <row r="126" spans="1:19" s="6" customFormat="1" ht="33" customHeight="1" hidden="1">
      <c r="A126" s="41"/>
      <c r="B126" s="42" t="s">
        <v>173</v>
      </c>
      <c r="C126" s="59"/>
      <c r="D126" s="59"/>
      <c r="E126" s="59"/>
      <c r="F126" s="59"/>
      <c r="G126" s="38">
        <f>G127+G128+G129+G130+G131+G132+G133+G134+G135+G136</f>
        <v>83803.45</v>
      </c>
      <c r="H126" s="48"/>
      <c r="I126" s="48"/>
      <c r="J126" s="38" t="e">
        <f aca="true" t="shared" si="6" ref="J126:J136">K126+L126+M126</f>
        <v>#REF!</v>
      </c>
      <c r="K126" s="38">
        <v>3222938513.6</v>
      </c>
      <c r="L126" s="38" t="e">
        <f>#REF!+#REF!+#REF!+#REF!+#REF!+L138</f>
        <v>#REF!</v>
      </c>
      <c r="M126" s="38">
        <v>187380145.14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</row>
    <row r="127" spans="1:19" s="6" customFormat="1" ht="33" customHeight="1" hidden="1">
      <c r="A127" s="41">
        <v>1</v>
      </c>
      <c r="B127" s="42" t="s">
        <v>174</v>
      </c>
      <c r="C127" s="59">
        <v>0</v>
      </c>
      <c r="D127" s="59">
        <v>0</v>
      </c>
      <c r="E127" s="59">
        <v>0</v>
      </c>
      <c r="F127" s="59">
        <v>0</v>
      </c>
      <c r="G127" s="48">
        <v>28758</v>
      </c>
      <c r="H127" s="48"/>
      <c r="I127" s="48"/>
      <c r="J127" s="38" t="e">
        <f t="shared" si="6"/>
        <v>#REF!</v>
      </c>
      <c r="K127" s="38">
        <v>3222938513.6</v>
      </c>
      <c r="L127" s="38" t="e">
        <f>#REF!+#REF!+#REF!+#REF!+L138+#REF!</f>
        <v>#REF!</v>
      </c>
      <c r="M127" s="38">
        <v>187380145.14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</row>
    <row r="128" spans="1:19" s="6" customFormat="1" ht="33" customHeight="1" hidden="1">
      <c r="A128" s="41">
        <v>2</v>
      </c>
      <c r="B128" s="60" t="s">
        <v>159</v>
      </c>
      <c r="C128" s="59">
        <v>0</v>
      </c>
      <c r="D128" s="59">
        <v>0</v>
      </c>
      <c r="E128" s="59">
        <v>0</v>
      </c>
      <c r="F128" s="59">
        <v>0</v>
      </c>
      <c r="G128" s="48">
        <v>11695.9</v>
      </c>
      <c r="H128" s="48"/>
      <c r="I128" s="48"/>
      <c r="J128" s="38" t="e">
        <f t="shared" si="6"/>
        <v>#REF!</v>
      </c>
      <c r="K128" s="38">
        <v>3222938513.6</v>
      </c>
      <c r="L128" s="38" t="e">
        <f>#REF!+#REF!+#REF!+L138+#REF!+#REF!</f>
        <v>#REF!</v>
      </c>
      <c r="M128" s="38">
        <v>187380145.14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</row>
    <row r="129" spans="1:19" s="6" customFormat="1" ht="33" customHeight="1" hidden="1">
      <c r="A129" s="41">
        <v>3</v>
      </c>
      <c r="B129" s="50" t="s">
        <v>160</v>
      </c>
      <c r="C129" s="59">
        <v>0</v>
      </c>
      <c r="D129" s="59">
        <v>0</v>
      </c>
      <c r="E129" s="59">
        <v>0</v>
      </c>
      <c r="F129" s="59">
        <v>0</v>
      </c>
      <c r="G129" s="48">
        <v>5292.6</v>
      </c>
      <c r="H129" s="48"/>
      <c r="I129" s="48"/>
      <c r="J129" s="38" t="e">
        <f t="shared" si="6"/>
        <v>#REF!</v>
      </c>
      <c r="K129" s="38">
        <v>3222938513.6</v>
      </c>
      <c r="L129" s="38" t="e">
        <f>#REF!+#REF!+L138+#REF!+#REF!+#REF!</f>
        <v>#REF!</v>
      </c>
      <c r="M129" s="38">
        <v>187380145.14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</row>
    <row r="130" spans="1:19" s="6" customFormat="1" ht="33" customHeight="1" hidden="1">
      <c r="A130" s="41">
        <v>4</v>
      </c>
      <c r="B130" s="50" t="s">
        <v>161</v>
      </c>
      <c r="C130" s="59">
        <v>0</v>
      </c>
      <c r="D130" s="59">
        <v>0</v>
      </c>
      <c r="E130" s="59">
        <v>0</v>
      </c>
      <c r="F130" s="59">
        <v>0</v>
      </c>
      <c r="G130" s="48">
        <v>1989.2</v>
      </c>
      <c r="H130" s="48"/>
      <c r="I130" s="48"/>
      <c r="J130" s="38" t="e">
        <f t="shared" si="6"/>
        <v>#REF!</v>
      </c>
      <c r="K130" s="38">
        <v>3222938513.6</v>
      </c>
      <c r="L130" s="38" t="e">
        <f>#REF!+L138+#REF!+#REF!+#REF!+#REF!</f>
        <v>#REF!</v>
      </c>
      <c r="M130" s="38">
        <v>187380145.14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</row>
    <row r="131" spans="1:19" s="6" customFormat="1" ht="24" customHeight="1" hidden="1">
      <c r="A131" s="41">
        <v>5</v>
      </c>
      <c r="B131" s="50" t="s">
        <v>162</v>
      </c>
      <c r="C131" s="59">
        <v>0</v>
      </c>
      <c r="D131" s="59">
        <v>0</v>
      </c>
      <c r="E131" s="59">
        <v>0</v>
      </c>
      <c r="F131" s="59">
        <v>0</v>
      </c>
      <c r="G131" s="48">
        <v>18557.05</v>
      </c>
      <c r="H131" s="48"/>
      <c r="I131" s="48"/>
      <c r="J131" s="38" t="e">
        <f t="shared" si="6"/>
        <v>#REF!</v>
      </c>
      <c r="K131" s="38">
        <v>3222938513.6</v>
      </c>
      <c r="L131" s="38" t="e">
        <f>L138+#REF!+#REF!+#REF!+#REF!+#REF!</f>
        <v>#REF!</v>
      </c>
      <c r="M131" s="38">
        <v>187380145.14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</row>
    <row r="132" spans="1:19" s="6" customFormat="1" ht="33" customHeight="1" hidden="1">
      <c r="A132" s="41">
        <v>6</v>
      </c>
      <c r="B132" s="61" t="s">
        <v>165</v>
      </c>
      <c r="C132" s="59">
        <v>0</v>
      </c>
      <c r="D132" s="59">
        <v>0</v>
      </c>
      <c r="E132" s="59">
        <v>0</v>
      </c>
      <c r="F132" s="59">
        <v>0</v>
      </c>
      <c r="G132" s="48">
        <v>4809.5</v>
      </c>
      <c r="H132" s="48"/>
      <c r="I132" s="48"/>
      <c r="J132" s="38" t="e">
        <f t="shared" si="6"/>
        <v>#REF!</v>
      </c>
      <c r="K132" s="38">
        <v>3222938513.6</v>
      </c>
      <c r="L132" s="38" t="e">
        <f>#REF!+#REF!+#REF!+#REF!+#REF!+#REF!</f>
        <v>#REF!</v>
      </c>
      <c r="M132" s="38">
        <v>187380145.14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</row>
    <row r="133" spans="1:19" s="6" customFormat="1" ht="33" customHeight="1" hidden="1">
      <c r="A133" s="41">
        <v>7</v>
      </c>
      <c r="B133" s="60" t="s">
        <v>166</v>
      </c>
      <c r="C133" s="59">
        <v>0</v>
      </c>
      <c r="D133" s="59">
        <v>0</v>
      </c>
      <c r="E133" s="59">
        <v>0</v>
      </c>
      <c r="F133" s="59">
        <v>0</v>
      </c>
      <c r="G133" s="48">
        <v>6527.5</v>
      </c>
      <c r="H133" s="48"/>
      <c r="I133" s="48"/>
      <c r="J133" s="38" t="e">
        <f t="shared" si="6"/>
        <v>#REF!</v>
      </c>
      <c r="K133" s="38">
        <v>3222938513.6</v>
      </c>
      <c r="L133" s="38" t="e">
        <f>#REF!+#REF!+#REF!+#REF!+#REF!+#REF!</f>
        <v>#REF!</v>
      </c>
      <c r="M133" s="38">
        <v>187380145.14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</row>
    <row r="134" spans="1:19" s="6" customFormat="1" ht="33" customHeight="1" hidden="1">
      <c r="A134" s="41">
        <v>8</v>
      </c>
      <c r="B134" s="62" t="s">
        <v>158</v>
      </c>
      <c r="C134" s="59">
        <v>0</v>
      </c>
      <c r="D134" s="59">
        <v>0</v>
      </c>
      <c r="E134" s="59">
        <v>0</v>
      </c>
      <c r="F134" s="59">
        <v>0</v>
      </c>
      <c r="G134" s="48">
        <v>216</v>
      </c>
      <c r="H134" s="48"/>
      <c r="I134" s="48"/>
      <c r="J134" s="38" t="e">
        <f t="shared" si="6"/>
        <v>#REF!</v>
      </c>
      <c r="K134" s="38">
        <v>3222938513.6</v>
      </c>
      <c r="L134" s="38" t="e">
        <f>#REF!+#REF!+#REF!+#REF!+#REF!+#REF!</f>
        <v>#REF!</v>
      </c>
      <c r="M134" s="38">
        <v>187380145.14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</row>
    <row r="135" spans="1:19" s="6" customFormat="1" ht="33" customHeight="1" hidden="1">
      <c r="A135" s="41">
        <v>9</v>
      </c>
      <c r="B135" s="62" t="s">
        <v>169</v>
      </c>
      <c r="C135" s="59">
        <v>0</v>
      </c>
      <c r="D135" s="59">
        <v>0</v>
      </c>
      <c r="E135" s="59">
        <v>0</v>
      </c>
      <c r="F135" s="59">
        <v>0</v>
      </c>
      <c r="G135" s="48">
        <v>1546.3</v>
      </c>
      <c r="H135" s="48"/>
      <c r="I135" s="48"/>
      <c r="J135" s="38" t="e">
        <f t="shared" si="6"/>
        <v>#REF!</v>
      </c>
      <c r="K135" s="38">
        <v>3222938513.6</v>
      </c>
      <c r="L135" s="38" t="e">
        <f>#REF!+#REF!+#REF!+#REF!+#REF!+#REF!</f>
        <v>#REF!</v>
      </c>
      <c r="M135" s="38">
        <v>187380145.14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</row>
    <row r="136" spans="1:19" s="6" customFormat="1" ht="33" customHeight="1" hidden="1">
      <c r="A136" s="41">
        <v>10</v>
      </c>
      <c r="B136" s="62" t="s">
        <v>168</v>
      </c>
      <c r="C136" s="59">
        <v>0</v>
      </c>
      <c r="D136" s="59">
        <v>0</v>
      </c>
      <c r="E136" s="59">
        <v>0</v>
      </c>
      <c r="F136" s="59">
        <v>0</v>
      </c>
      <c r="G136" s="48">
        <v>4411.4</v>
      </c>
      <c r="H136" s="48"/>
      <c r="I136" s="48"/>
      <c r="J136" s="38" t="e">
        <f t="shared" si="6"/>
        <v>#REF!</v>
      </c>
      <c r="K136" s="38">
        <v>3222938513.6</v>
      </c>
      <c r="L136" s="38" t="e">
        <f>#REF!+#REF!+#REF!+#REF!+#REF!+#REF!</f>
        <v>#REF!</v>
      </c>
      <c r="M136" s="38">
        <v>187380145.14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</row>
    <row r="137" spans="1:19" s="6" customFormat="1" ht="57" customHeight="1">
      <c r="A137" s="41"/>
      <c r="B137" s="49" t="s">
        <v>174</v>
      </c>
      <c r="C137" s="37">
        <v>0</v>
      </c>
      <c r="D137" s="37">
        <v>0</v>
      </c>
      <c r="E137" s="37">
        <v>0</v>
      </c>
      <c r="F137" s="37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</row>
    <row r="138" spans="1:19" s="6" customFormat="1" ht="33" customHeight="1">
      <c r="A138" s="41"/>
      <c r="B138" s="63" t="s">
        <v>189</v>
      </c>
      <c r="C138" s="37">
        <v>0</v>
      </c>
      <c r="D138" s="37">
        <v>0</v>
      </c>
      <c r="E138" s="37">
        <v>0</v>
      </c>
      <c r="F138" s="37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</row>
    <row r="139" spans="1:19" ht="54">
      <c r="A139" s="41"/>
      <c r="B139" s="49" t="s">
        <v>190</v>
      </c>
      <c r="C139" s="37">
        <v>0</v>
      </c>
      <c r="D139" s="37">
        <v>0</v>
      </c>
      <c r="E139" s="37">
        <v>0</v>
      </c>
      <c r="F139" s="37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</row>
  </sheetData>
  <sheetProtection/>
  <mergeCells count="21">
    <mergeCell ref="B13:B16"/>
    <mergeCell ref="O14:P14"/>
    <mergeCell ref="D14:D15"/>
    <mergeCell ref="A12:S12"/>
    <mergeCell ref="E14:F14"/>
    <mergeCell ref="D13:F13"/>
    <mergeCell ref="K14:M14"/>
    <mergeCell ref="H14:I14"/>
    <mergeCell ref="C13:C15"/>
    <mergeCell ref="G13:I13"/>
    <mergeCell ref="A13:A16"/>
    <mergeCell ref="G14:G15"/>
    <mergeCell ref="P1:T1"/>
    <mergeCell ref="K2:T10"/>
    <mergeCell ref="Q13:S13"/>
    <mergeCell ref="Q14:Q15"/>
    <mergeCell ref="R14:S14"/>
    <mergeCell ref="J13:M13"/>
    <mergeCell ref="J14:J15"/>
    <mergeCell ref="N13:P13"/>
    <mergeCell ref="N14:N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1"/>
  <headerFooter differentFirst="1" alignWithMargins="0"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Normal="40" workbookViewId="0" topLeftCell="C1">
      <selection activeCell="L50" sqref="L50"/>
    </sheetView>
  </sheetViews>
  <sheetFormatPr defaultColWidth="9.00390625" defaultRowHeight="12.75"/>
  <cols>
    <col min="1" max="1" width="11.375" style="2" customWidth="1"/>
    <col min="2" max="2" width="132.00390625" style="10" customWidth="1"/>
    <col min="3" max="3" width="20.125" style="16" customWidth="1"/>
    <col min="4" max="4" width="22.00390625" style="5" customWidth="1"/>
    <col min="5" max="5" width="18.25390625" style="5" customWidth="1"/>
    <col min="6" max="6" width="30.375" style="5" customWidth="1"/>
    <col min="7" max="7" width="31.875" style="5" customWidth="1"/>
    <col min="8" max="8" width="31.125" style="5" customWidth="1"/>
    <col min="9" max="9" width="27.875" style="5" customWidth="1"/>
    <col min="10" max="10" width="9.125" style="6" customWidth="1"/>
  </cols>
  <sheetData>
    <row r="1" spans="3:10" ht="153" customHeight="1">
      <c r="C1" s="66"/>
      <c r="H1" s="81" t="s">
        <v>185</v>
      </c>
      <c r="I1" s="81"/>
      <c r="J1" s="81"/>
    </row>
    <row r="2" spans="1:10" ht="12.75" customHeight="1">
      <c r="A2" s="17"/>
      <c r="B2" s="32"/>
      <c r="C2" s="33"/>
      <c r="D2" s="82" t="s">
        <v>186</v>
      </c>
      <c r="E2" s="82"/>
      <c r="F2" s="82"/>
      <c r="G2" s="82"/>
      <c r="H2" s="82"/>
      <c r="I2" s="82"/>
      <c r="J2" s="82"/>
    </row>
    <row r="3" spans="1:10" ht="15.75" customHeight="1">
      <c r="A3" s="17"/>
      <c r="B3" s="33"/>
      <c r="C3" s="33"/>
      <c r="D3" s="82"/>
      <c r="E3" s="82"/>
      <c r="F3" s="82"/>
      <c r="G3" s="82"/>
      <c r="H3" s="82"/>
      <c r="I3" s="82"/>
      <c r="J3" s="82"/>
    </row>
    <row r="4" spans="1:10" ht="12.75" customHeight="1">
      <c r="A4" s="17"/>
      <c r="B4" s="33"/>
      <c r="C4" s="33"/>
      <c r="D4" s="82"/>
      <c r="E4" s="82"/>
      <c r="F4" s="82"/>
      <c r="G4" s="82"/>
      <c r="H4" s="82"/>
      <c r="I4" s="82"/>
      <c r="J4" s="82"/>
    </row>
    <row r="5" spans="1:10" ht="12.75" customHeight="1">
      <c r="A5" s="17"/>
      <c r="B5" s="33"/>
      <c r="C5" s="33"/>
      <c r="D5" s="82"/>
      <c r="E5" s="82"/>
      <c r="F5" s="82"/>
      <c r="G5" s="82"/>
      <c r="H5" s="82"/>
      <c r="I5" s="82"/>
      <c r="J5" s="82"/>
    </row>
    <row r="6" spans="1:10" ht="12.75" customHeight="1">
      <c r="A6" s="17"/>
      <c r="B6" s="33"/>
      <c r="C6" s="33"/>
      <c r="D6" s="82"/>
      <c r="E6" s="82"/>
      <c r="F6" s="82"/>
      <c r="G6" s="82"/>
      <c r="H6" s="82"/>
      <c r="I6" s="82"/>
      <c r="J6" s="82"/>
    </row>
    <row r="7" spans="1:10" ht="12.75" customHeight="1">
      <c r="A7" s="17"/>
      <c r="B7" s="33"/>
      <c r="C7" s="33"/>
      <c r="D7" s="82"/>
      <c r="E7" s="82"/>
      <c r="F7" s="82"/>
      <c r="G7" s="82"/>
      <c r="H7" s="82"/>
      <c r="I7" s="82"/>
      <c r="J7" s="82"/>
    </row>
    <row r="8" spans="1:10" ht="12.75" customHeight="1">
      <c r="A8" s="17"/>
      <c r="B8" s="33"/>
      <c r="C8" s="33"/>
      <c r="D8" s="82"/>
      <c r="E8" s="82"/>
      <c r="F8" s="82"/>
      <c r="G8" s="82"/>
      <c r="H8" s="82"/>
      <c r="I8" s="82"/>
      <c r="J8" s="82"/>
    </row>
    <row r="9" spans="1:10" ht="12.75" customHeight="1">
      <c r="A9" s="17"/>
      <c r="B9" s="33"/>
      <c r="C9" s="33"/>
      <c r="D9" s="82"/>
      <c r="E9" s="82"/>
      <c r="F9" s="82"/>
      <c r="G9" s="82"/>
      <c r="H9" s="82"/>
      <c r="I9" s="82"/>
      <c r="J9" s="82"/>
    </row>
    <row r="10" spans="1:10" ht="48" customHeight="1">
      <c r="A10" s="19"/>
      <c r="B10" s="33"/>
      <c r="C10" s="33"/>
      <c r="D10" s="82"/>
      <c r="E10" s="82"/>
      <c r="F10" s="82"/>
      <c r="G10" s="82"/>
      <c r="H10" s="82"/>
      <c r="I10" s="82"/>
      <c r="J10" s="82"/>
    </row>
    <row r="11" spans="1:10" ht="21.75" customHeight="1" hidden="1">
      <c r="A11" s="19"/>
      <c r="B11" s="33"/>
      <c r="C11" s="33"/>
      <c r="D11" s="33"/>
      <c r="E11" s="33"/>
      <c r="F11" s="33"/>
      <c r="G11" s="33"/>
      <c r="H11" s="33"/>
      <c r="I11" s="33"/>
      <c r="J11" s="33"/>
    </row>
    <row r="12" spans="1:9" ht="56.25" customHeight="1">
      <c r="A12" s="72" t="s">
        <v>177</v>
      </c>
      <c r="B12" s="72"/>
      <c r="C12" s="72"/>
      <c r="D12" s="72"/>
      <c r="E12" s="72"/>
      <c r="F12" s="72"/>
      <c r="G12" s="72"/>
      <c r="H12" s="72"/>
      <c r="I12" s="72"/>
    </row>
    <row r="13" spans="1:9" ht="106.5" customHeight="1">
      <c r="A13" s="75" t="s">
        <v>129</v>
      </c>
      <c r="B13" s="78" t="s">
        <v>123</v>
      </c>
      <c r="C13" s="70" t="s">
        <v>178</v>
      </c>
      <c r="D13" s="70"/>
      <c r="E13" s="70"/>
      <c r="F13" s="70" t="s">
        <v>147</v>
      </c>
      <c r="G13" s="70"/>
      <c r="H13" s="70"/>
      <c r="I13" s="70"/>
    </row>
    <row r="14" spans="1:9" ht="93.75" customHeight="1">
      <c r="A14" s="76"/>
      <c r="B14" s="79"/>
      <c r="C14" s="67" t="s">
        <v>19</v>
      </c>
      <c r="D14" s="70" t="s">
        <v>20</v>
      </c>
      <c r="E14" s="70"/>
      <c r="F14" s="67" t="s">
        <v>19</v>
      </c>
      <c r="G14" s="70" t="s">
        <v>20</v>
      </c>
      <c r="H14" s="70"/>
      <c r="I14" s="70"/>
    </row>
    <row r="15" spans="1:9" ht="237.75" customHeight="1">
      <c r="A15" s="76"/>
      <c r="B15" s="79"/>
      <c r="C15" s="67"/>
      <c r="D15" s="34" t="s">
        <v>21</v>
      </c>
      <c r="E15" s="34" t="s">
        <v>22</v>
      </c>
      <c r="F15" s="67"/>
      <c r="G15" s="34" t="s">
        <v>23</v>
      </c>
      <c r="H15" s="34" t="s">
        <v>24</v>
      </c>
      <c r="I15" s="34" t="s">
        <v>25</v>
      </c>
    </row>
    <row r="16" spans="1:9" ht="77.25" customHeight="1">
      <c r="A16" s="77"/>
      <c r="B16" s="80"/>
      <c r="C16" s="29" t="s">
        <v>26</v>
      </c>
      <c r="D16" s="29" t="s">
        <v>26</v>
      </c>
      <c r="E16" s="29" t="s">
        <v>26</v>
      </c>
      <c r="F16" s="29" t="s">
        <v>28</v>
      </c>
      <c r="G16" s="29" t="s">
        <v>28</v>
      </c>
      <c r="H16" s="29" t="s">
        <v>28</v>
      </c>
      <c r="I16" s="29" t="s">
        <v>28</v>
      </c>
    </row>
    <row r="17" spans="1:10" s="1" customFormat="1" ht="22.5">
      <c r="A17" s="35"/>
      <c r="B17" s="36"/>
      <c r="C17" s="38"/>
      <c r="D17" s="38"/>
      <c r="E17" s="38"/>
      <c r="F17" s="38"/>
      <c r="G17" s="38"/>
      <c r="H17" s="38"/>
      <c r="I17" s="38"/>
      <c r="J17" s="22"/>
    </row>
    <row r="18" spans="1:9" s="9" customFormat="1" ht="35.25" customHeight="1">
      <c r="A18" s="41">
        <v>1</v>
      </c>
      <c r="B18" s="58" t="s">
        <v>180</v>
      </c>
      <c r="C18" s="38">
        <v>364.4</v>
      </c>
      <c r="D18" s="38">
        <v>311.3</v>
      </c>
      <c r="E18" s="38">
        <v>53.1</v>
      </c>
      <c r="F18" s="38">
        <f>G18+H18+I18</f>
        <v>300000</v>
      </c>
      <c r="G18" s="38">
        <v>0</v>
      </c>
      <c r="H18" s="38">
        <v>0</v>
      </c>
      <c r="I18" s="38">
        <v>300000</v>
      </c>
    </row>
    <row r="19" spans="1:9" s="9" customFormat="1" ht="46.5" customHeight="1">
      <c r="A19" s="41"/>
      <c r="B19" s="60" t="s">
        <v>179</v>
      </c>
      <c r="C19" s="48">
        <f>C18</f>
        <v>364.4</v>
      </c>
      <c r="D19" s="48">
        <f aca="true" t="shared" si="0" ref="D19:I19">D18</f>
        <v>311.3</v>
      </c>
      <c r="E19" s="48">
        <f t="shared" si="0"/>
        <v>53.1</v>
      </c>
      <c r="F19" s="48">
        <f t="shared" si="0"/>
        <v>300000</v>
      </c>
      <c r="G19" s="48">
        <f t="shared" si="0"/>
        <v>0</v>
      </c>
      <c r="H19" s="48">
        <f t="shared" si="0"/>
        <v>0</v>
      </c>
      <c r="I19" s="48">
        <f t="shared" si="0"/>
        <v>300000</v>
      </c>
    </row>
    <row r="20" spans="1:9" s="24" customFormat="1" ht="36.75" customHeight="1">
      <c r="A20" s="41">
        <v>2</v>
      </c>
      <c r="B20" s="42" t="s">
        <v>183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f aca="true" t="shared" si="1" ref="I20:I48">F20*5/100</f>
        <v>0</v>
      </c>
    </row>
    <row r="21" spans="1:9" s="25" customFormat="1" ht="40.5" customHeight="1">
      <c r="A21" s="41">
        <v>3</v>
      </c>
      <c r="B21" s="42" t="s">
        <v>182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f t="shared" si="1"/>
        <v>0</v>
      </c>
    </row>
    <row r="22" spans="1:9" s="6" customFormat="1" ht="33" customHeight="1" hidden="1">
      <c r="A22" s="41"/>
      <c r="B22" s="42" t="s">
        <v>164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f t="shared" si="1"/>
        <v>0</v>
      </c>
    </row>
    <row r="23" spans="1:9" s="6" customFormat="1" ht="33" customHeight="1" hidden="1">
      <c r="A23" s="41"/>
      <c r="B23" s="60" t="s">
        <v>159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f t="shared" si="1"/>
        <v>0</v>
      </c>
    </row>
    <row r="24" spans="1:9" s="6" customFormat="1" ht="33" customHeight="1" hidden="1">
      <c r="A24" s="41"/>
      <c r="B24" s="50" t="s">
        <v>160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f t="shared" si="1"/>
        <v>0</v>
      </c>
    </row>
    <row r="25" spans="1:9" s="6" customFormat="1" ht="33" customHeight="1" hidden="1">
      <c r="A25" s="41"/>
      <c r="B25" s="50" t="s">
        <v>161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f t="shared" si="1"/>
        <v>0</v>
      </c>
    </row>
    <row r="26" spans="1:9" s="6" customFormat="1" ht="33" customHeight="1" hidden="1">
      <c r="A26" s="41"/>
      <c r="B26" s="50" t="s">
        <v>162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f t="shared" si="1"/>
        <v>0</v>
      </c>
    </row>
    <row r="27" spans="1:9" s="6" customFormat="1" ht="24" customHeight="1" hidden="1">
      <c r="A27" s="41"/>
      <c r="B27" s="61" t="s">
        <v>165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f t="shared" si="1"/>
        <v>0</v>
      </c>
    </row>
    <row r="28" spans="1:9" s="6" customFormat="1" ht="33" customHeight="1" hidden="1">
      <c r="A28" s="41"/>
      <c r="B28" s="60" t="s">
        <v>166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f t="shared" si="1"/>
        <v>0</v>
      </c>
    </row>
    <row r="29" spans="1:9" s="6" customFormat="1" ht="33" customHeight="1" hidden="1">
      <c r="A29" s="41"/>
      <c r="B29" s="62" t="s">
        <v>158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f t="shared" si="1"/>
        <v>0</v>
      </c>
    </row>
    <row r="30" spans="1:9" s="6" customFormat="1" ht="33" customHeight="1" hidden="1">
      <c r="A30" s="41"/>
      <c r="B30" s="62" t="s">
        <v>167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f t="shared" si="1"/>
        <v>0</v>
      </c>
    </row>
    <row r="31" spans="1:9" s="6" customFormat="1" ht="33" customHeight="1" hidden="1">
      <c r="A31" s="41"/>
      <c r="B31" s="62" t="s">
        <v>157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f t="shared" si="1"/>
        <v>0</v>
      </c>
    </row>
    <row r="32" spans="1:9" s="6" customFormat="1" ht="33" customHeight="1" hidden="1">
      <c r="A32" s="41"/>
      <c r="B32" s="62" t="s">
        <v>168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f t="shared" si="1"/>
        <v>0</v>
      </c>
    </row>
    <row r="33" spans="1:9" s="6" customFormat="1" ht="33" customHeight="1" hidden="1">
      <c r="A33" s="41"/>
      <c r="B33" s="62" t="s">
        <v>156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f t="shared" si="1"/>
        <v>0</v>
      </c>
    </row>
    <row r="34" spans="1:9" s="6" customFormat="1" ht="33" customHeight="1" hidden="1">
      <c r="A34" s="41"/>
      <c r="B34" s="62" t="s">
        <v>169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f t="shared" si="1"/>
        <v>0</v>
      </c>
    </row>
    <row r="35" spans="1:9" s="6" customFormat="1" ht="33" customHeight="1" hidden="1">
      <c r="A35" s="41"/>
      <c r="B35" s="62" t="s">
        <v>155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f t="shared" si="1"/>
        <v>0</v>
      </c>
    </row>
    <row r="36" spans="1:9" s="6" customFormat="1" ht="33" customHeight="1" hidden="1">
      <c r="A36" s="41"/>
      <c r="B36" s="42" t="s">
        <v>170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f t="shared" si="1"/>
        <v>0</v>
      </c>
    </row>
    <row r="37" spans="1:9" s="6" customFormat="1" ht="33" customHeight="1" hidden="1">
      <c r="A37" s="41"/>
      <c r="B37" s="42" t="s">
        <v>171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f t="shared" si="1"/>
        <v>0</v>
      </c>
    </row>
    <row r="38" spans="1:9" s="6" customFormat="1" ht="33" customHeight="1" hidden="1">
      <c r="A38" s="41"/>
      <c r="B38" s="60" t="s">
        <v>159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f t="shared" si="1"/>
        <v>0</v>
      </c>
    </row>
    <row r="39" spans="1:9" s="6" customFormat="1" ht="33" customHeight="1" hidden="1">
      <c r="A39" s="41"/>
      <c r="B39" s="50" t="s">
        <v>160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f t="shared" si="1"/>
        <v>0</v>
      </c>
    </row>
    <row r="40" spans="1:9" s="6" customFormat="1" ht="29.25" customHeight="1" hidden="1">
      <c r="A40" s="41"/>
      <c r="B40" s="50" t="s">
        <v>161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f t="shared" si="1"/>
        <v>0</v>
      </c>
    </row>
    <row r="41" spans="1:9" s="6" customFormat="1" ht="29.25" customHeight="1" hidden="1">
      <c r="A41" s="41"/>
      <c r="B41" s="50" t="s">
        <v>162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f t="shared" si="1"/>
        <v>0</v>
      </c>
    </row>
    <row r="42" spans="1:9" s="6" customFormat="1" ht="33" customHeight="1" hidden="1">
      <c r="A42" s="41"/>
      <c r="B42" s="61" t="s">
        <v>165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f t="shared" si="1"/>
        <v>0</v>
      </c>
    </row>
    <row r="43" spans="1:9" s="6" customFormat="1" ht="33" customHeight="1" hidden="1">
      <c r="A43" s="41"/>
      <c r="B43" s="60" t="s">
        <v>166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f t="shared" si="1"/>
        <v>0</v>
      </c>
    </row>
    <row r="44" spans="1:9" s="6" customFormat="1" ht="33" customHeight="1" hidden="1">
      <c r="A44" s="41"/>
      <c r="B44" s="62" t="s">
        <v>158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f t="shared" si="1"/>
        <v>0</v>
      </c>
    </row>
    <row r="45" spans="1:9" s="6" customFormat="1" ht="33" customHeight="1" hidden="1">
      <c r="A45" s="41"/>
      <c r="B45" s="62" t="s">
        <v>167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f t="shared" si="1"/>
        <v>0</v>
      </c>
    </row>
    <row r="46" spans="1:9" s="6" customFormat="1" ht="33" customHeight="1" hidden="1">
      <c r="A46" s="41"/>
      <c r="B46" s="62" t="s">
        <v>172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f t="shared" si="1"/>
        <v>0</v>
      </c>
    </row>
    <row r="47" spans="1:9" s="6" customFormat="1" ht="33" customHeight="1" hidden="1">
      <c r="A47" s="41"/>
      <c r="B47" s="62" t="s">
        <v>168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f t="shared" si="1"/>
        <v>0</v>
      </c>
    </row>
    <row r="48" spans="1:9" s="6" customFormat="1" ht="33" customHeight="1" hidden="1">
      <c r="A48" s="41"/>
      <c r="B48" s="62" t="s">
        <v>156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f t="shared" si="1"/>
        <v>0</v>
      </c>
    </row>
    <row r="49" spans="1:9" s="6" customFormat="1" ht="33" customHeight="1">
      <c r="A49" s="41">
        <v>4</v>
      </c>
      <c r="B49" s="63" t="s">
        <v>181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f>F49*5/100</f>
        <v>0</v>
      </c>
    </row>
    <row r="50" spans="1:9" s="6" customFormat="1" ht="35.25" customHeight="1">
      <c r="A50" s="41">
        <v>5</v>
      </c>
      <c r="B50" s="63" t="s">
        <v>184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f>F50*5/100</f>
        <v>0</v>
      </c>
    </row>
    <row r="51" spans="1:9" s="6" customFormat="1" ht="28.5" customHeight="1">
      <c r="A51" s="41">
        <v>6</v>
      </c>
      <c r="B51" s="63" t="s">
        <v>188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f>F51*5/100</f>
        <v>0</v>
      </c>
    </row>
    <row r="52" spans="1:9" s="6" customFormat="1" ht="26.25">
      <c r="A52" s="27"/>
      <c r="B52" s="11"/>
      <c r="C52" s="8"/>
      <c r="D52" s="8"/>
      <c r="E52" s="8"/>
      <c r="F52" s="8"/>
      <c r="G52" s="8"/>
      <c r="H52" s="8"/>
      <c r="I52" s="8"/>
    </row>
    <row r="53" spans="1:9" s="6" customFormat="1" ht="25.5">
      <c r="A53" s="28"/>
      <c r="B53" s="18"/>
      <c r="C53" s="26"/>
      <c r="D53" s="26"/>
      <c r="E53" s="26"/>
      <c r="F53" s="26"/>
      <c r="G53" s="26"/>
      <c r="H53" s="26"/>
      <c r="I53" s="26"/>
    </row>
    <row r="55" spans="1:9" s="6" customFormat="1" ht="33" customHeight="1">
      <c r="A55" s="2"/>
      <c r="B55" s="12"/>
      <c r="C55" s="16"/>
      <c r="D55" s="5"/>
      <c r="E55" s="5"/>
      <c r="F55" s="5"/>
      <c r="G55" s="5"/>
      <c r="H55" s="5"/>
      <c r="I55" s="5"/>
    </row>
    <row r="56" spans="1:9" s="6" customFormat="1" ht="49.5" customHeight="1">
      <c r="A56" s="2"/>
      <c r="B56" s="13"/>
      <c r="C56" s="16"/>
      <c r="D56" s="5"/>
      <c r="E56" s="5"/>
      <c r="F56" s="5"/>
      <c r="G56" s="5"/>
      <c r="H56" s="5"/>
      <c r="I56" s="5"/>
    </row>
    <row r="57" spans="1:10" s="15" customFormat="1" ht="36" customHeight="1">
      <c r="A57" s="2"/>
      <c r="B57" s="14"/>
      <c r="C57" s="16"/>
      <c r="D57" s="5"/>
      <c r="E57" s="5"/>
      <c r="F57" s="5"/>
      <c r="G57" s="5"/>
      <c r="H57" s="5"/>
      <c r="I57" s="5"/>
      <c r="J57" s="6"/>
    </row>
  </sheetData>
  <sheetProtection/>
  <mergeCells count="11">
    <mergeCell ref="D2:J10"/>
    <mergeCell ref="H1:J1"/>
    <mergeCell ref="C14:C15"/>
    <mergeCell ref="D14:E14"/>
    <mergeCell ref="F14:F15"/>
    <mergeCell ref="G14:I14"/>
    <mergeCell ref="A12:I12"/>
    <mergeCell ref="A13:A16"/>
    <mergeCell ref="B13:B16"/>
    <mergeCell ref="C13:E13"/>
    <mergeCell ref="F13:I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9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Елена Старкова</cp:lastModifiedBy>
  <cp:lastPrinted>2020-12-17T05:37:52Z</cp:lastPrinted>
  <dcterms:created xsi:type="dcterms:W3CDTF">2013-04-24T13:23:45Z</dcterms:created>
  <dcterms:modified xsi:type="dcterms:W3CDTF">2020-12-17T05:38:25Z</dcterms:modified>
  <cp:category/>
  <cp:version/>
  <cp:contentType/>
  <cp:contentStatus/>
</cp:coreProperties>
</file>